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28" windowWidth="12120" windowHeight="4476" tabRatio="715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<sst xmlns="http://schemas.openxmlformats.org/spreadsheetml/2006/main" count="83" uniqueCount="36">
  <si>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</si>
  <si>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</si>
  <si>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</si>
  <si>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</si>
  <si>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</si>
  <si>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</si>
  <si>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</si>
  <si>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</si>
  <si>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</si>
  <si>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</si>
  <si>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</si>
  <si>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</si>
  <si>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</si>
  <si>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</si>
  <si>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</si>
  <si>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</si>
  <si>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</si>
  <si>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</si>
  <si>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</si>
  <si>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</si>
  <si>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</si>
  <si>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</si>
  <si>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</si>
  <si>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</si>
  <si>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</si>
  <si>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</si>
  <si>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</si>
  <si>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BPI</t>
  </si>
  <si>
    <t>Millennium BCP</t>
  </si>
  <si>
    <t>Bankinter</t>
  </si>
  <si>
    <t>EuroBic</t>
  </si>
  <si>
    <t>Banco Montepio</t>
  </si>
  <si>
    <t>Caixa Geral de Depósitos</t>
  </si>
  <si>
    <t>Crédit Agricole Leasing &amp; Factoring</t>
  </si>
  <si>
    <t>BFF Bank</t>
  </si>
  <si>
    <t>ACUMULADO A 2023.05.31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</si>
</sst>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/&quot;??_-;_-@_-"/>
    <numFmt numFmtId="186" formatCode="#,##0_ ;\-#,##0\ "/>
    <numFmt numFmtId="187" formatCode="[$-816]dddd\,\ d&quot; de &quot;mmmm&quot; de &quot;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0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16" xfId="6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6" xfId="6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174" fontId="0" fillId="0" borderId="0" xfId="0" applyNumberFormat="1" applyAlignment="1">
      <alignment/>
    </xf>
    <xf numFmtId="3" fontId="1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5">
      <selection activeCell="J28" sqref="J28"/>
    </sheetView>
  </sheetViews>
  <sheetFormatPr defaultColWidth="9.140625" defaultRowHeight="12.75"/>
  <cols>
    <col min="1" max="1" width="33.7109375" style="2" customWidth="1"/>
    <col min="2" max="3" width="12.7109375" style="0" customWidth="1"/>
    <col min="4" max="4" width="8.28125" style="0" bestFit="1" customWidth="1"/>
    <col min="5" max="6" width="12.7109375" style="0" customWidth="1"/>
    <col min="7" max="7" width="8.57421875" style="0" customWidth="1"/>
    <col min="8" max="9" width="12.7109375" style="0" customWidth="1"/>
    <col min="10" max="10" width="7.8515625" style="0" bestFit="1" customWidth="1"/>
  </cols>
  <sheetData>
    <row r="1" spans="1:10" ht="23.25" thickBot="1">
      <c r="A1" s="63" t="s">
        <v>9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62" t="s">
        <v>35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76" t="s">
        <v>22</v>
      </c>
      <c r="B7" s="76"/>
      <c r="C7" s="76"/>
      <c r="D7" s="76"/>
      <c r="E7" s="76"/>
      <c r="F7" s="76"/>
      <c r="G7" s="76"/>
      <c r="H7" s="76"/>
      <c r="I7" s="76"/>
      <c r="J7" s="76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1" t="s">
        <v>11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s="1" customFormat="1" ht="21" customHeight="1" thickBot="1">
      <c r="A11" s="69" t="s">
        <v>6</v>
      </c>
      <c r="B11" s="66" t="s">
        <v>13</v>
      </c>
      <c r="C11" s="67"/>
      <c r="D11" s="67"/>
      <c r="E11" s="67"/>
      <c r="F11" s="67"/>
      <c r="G11" s="67"/>
      <c r="H11" s="67"/>
      <c r="I11" s="67"/>
      <c r="J11" s="68"/>
    </row>
    <row r="12" spans="1:10" s="1" customFormat="1" ht="21" customHeight="1" thickBot="1">
      <c r="A12" s="70"/>
      <c r="B12" s="73" t="s">
        <v>11</v>
      </c>
      <c r="C12" s="74"/>
      <c r="D12" s="74"/>
      <c r="E12" s="74"/>
      <c r="F12" s="74"/>
      <c r="G12" s="74"/>
      <c r="H12" s="74"/>
      <c r="I12" s="74"/>
      <c r="J12" s="75"/>
    </row>
    <row r="13" spans="1:10" s="1" customFormat="1" ht="21.75" customHeight="1" thickBot="1">
      <c r="A13" s="70"/>
      <c r="B13" s="72" t="s">
        <v>2</v>
      </c>
      <c r="C13" s="72"/>
      <c r="D13" s="72"/>
      <c r="E13" s="72" t="s">
        <v>3</v>
      </c>
      <c r="F13" s="72"/>
      <c r="G13" s="72"/>
      <c r="H13" s="73" t="s">
        <v>1</v>
      </c>
      <c r="I13" s="74"/>
      <c r="J13" s="75"/>
    </row>
    <row r="14" spans="1:10" s="1" customFormat="1" ht="21.75" customHeight="1" thickBot="1">
      <c r="A14" s="71"/>
      <c r="B14" s="34">
        <v>2023</v>
      </c>
      <c r="C14" s="34">
        <v>2022</v>
      </c>
      <c r="D14" s="34" t="s">
        <v>19</v>
      </c>
      <c r="E14" s="34">
        <v>2023</v>
      </c>
      <c r="F14" s="34">
        <v>2022</v>
      </c>
      <c r="G14" s="34" t="s">
        <v>19</v>
      </c>
      <c r="H14" s="34">
        <v>2023</v>
      </c>
      <c r="I14" s="34">
        <v>2022</v>
      </c>
      <c r="J14" s="34" t="s">
        <v>19</v>
      </c>
    </row>
    <row r="15" spans="1:10" s="23" customFormat="1" ht="12.75">
      <c r="A15" s="20" t="s">
        <v>31</v>
      </c>
      <c r="B15" s="24">
        <v>130837.05595</v>
      </c>
      <c r="C15" s="48">
        <v>129248.30902</v>
      </c>
      <c r="D15" s="41">
        <f>B15/C15-1</f>
        <v>0.012292206699231478</v>
      </c>
      <c r="E15" s="24">
        <v>36302.01547</v>
      </c>
      <c r="F15" s="48">
        <v>23959.87069</v>
      </c>
      <c r="G15" s="41">
        <f>E15/F15-1</f>
        <v>0.5151173368039574</v>
      </c>
      <c r="H15" s="37">
        <f>B15+E15</f>
        <v>167139.07142</v>
      </c>
      <c r="I15" s="59">
        <f aca="true" t="shared" si="0" ref="I15:I27">C15+F15</f>
        <v>153208.17971</v>
      </c>
      <c r="J15" s="41">
        <f>H15/I15-1</f>
        <v>0.09092785865851982</v>
      </c>
    </row>
    <row r="16" spans="1:10" s="23" customFormat="1" ht="12.75">
      <c r="A16" s="20" t="s">
        <v>29</v>
      </c>
      <c r="B16" s="38"/>
      <c r="C16" s="47"/>
      <c r="D16" s="41" t="e">
        <f aca="true" t="shared" si="1" ref="D16:D27">B16/C16-1</f>
        <v>#DIV/0!</v>
      </c>
      <c r="E16" s="38"/>
      <c r="F16" s="47"/>
      <c r="G16" s="41" t="e">
        <f aca="true" t="shared" si="2" ref="G16:G27">E16/F16-1</f>
        <v>#DIV/0!</v>
      </c>
      <c r="H16" s="37">
        <f aca="true" t="shared" si="3" ref="H16:H27">B16+E16</f>
        <v>0</v>
      </c>
      <c r="I16" s="59">
        <f t="shared" si="0"/>
        <v>0</v>
      </c>
      <c r="J16" s="41" t="e">
        <f aca="true" t="shared" si="4" ref="J16:J27">H16/I16-1</f>
        <v>#DIV/0!</v>
      </c>
    </row>
    <row r="17" spans="1:10" s="23" customFormat="1" ht="12.75">
      <c r="A17" s="20" t="s">
        <v>16</v>
      </c>
      <c r="B17" s="24">
        <v>12882</v>
      </c>
      <c r="C17" s="48">
        <v>1537</v>
      </c>
      <c r="D17" s="41">
        <f t="shared" si="1"/>
        <v>7.381262199089134</v>
      </c>
      <c r="E17" s="24">
        <v>98727</v>
      </c>
      <c r="F17" s="48">
        <v>38332</v>
      </c>
      <c r="G17" s="41">
        <f t="shared" si="2"/>
        <v>1.575576541792758</v>
      </c>
      <c r="H17" s="37">
        <f t="shared" si="3"/>
        <v>111609</v>
      </c>
      <c r="I17" s="59">
        <f t="shared" si="0"/>
        <v>39869</v>
      </c>
      <c r="J17" s="41">
        <f t="shared" si="4"/>
        <v>1.7993930121146757</v>
      </c>
    </row>
    <row r="18" spans="1:10" s="23" customFormat="1" ht="12.75">
      <c r="A18" s="20" t="s">
        <v>34</v>
      </c>
      <c r="B18" s="38">
        <v>0</v>
      </c>
      <c r="C18" s="47">
        <v>0</v>
      </c>
      <c r="D18" s="41" t="e">
        <f>B18/C18-1</f>
        <v>#DIV/0!</v>
      </c>
      <c r="E18" s="38">
        <v>154673.01692</v>
      </c>
      <c r="F18" s="47">
        <v>83765.19088</v>
      </c>
      <c r="G18" s="41">
        <f>E18/F18-1</f>
        <v>0.84650706689824</v>
      </c>
      <c r="H18" s="37">
        <f>B18+E18</f>
        <v>154673.01692</v>
      </c>
      <c r="I18" s="59">
        <f>C18+F18</f>
        <v>83765.19088</v>
      </c>
      <c r="J18" s="41">
        <f>H18/I18-1</f>
        <v>0.84650706689824</v>
      </c>
    </row>
    <row r="19" spans="1:10" s="23" customFormat="1" ht="12.75">
      <c r="A19" s="20" t="s">
        <v>15</v>
      </c>
      <c r="B19" s="24"/>
      <c r="C19" s="48"/>
      <c r="D19" s="41" t="e">
        <f t="shared" si="1"/>
        <v>#DIV/0!</v>
      </c>
      <c r="E19" s="24"/>
      <c r="F19" s="48"/>
      <c r="G19" s="41" t="e">
        <f t="shared" si="2"/>
        <v>#DIV/0!</v>
      </c>
      <c r="H19" s="37">
        <f t="shared" si="3"/>
        <v>0</v>
      </c>
      <c r="I19" s="59">
        <f t="shared" si="0"/>
        <v>0</v>
      </c>
      <c r="J19" s="41" t="e">
        <f t="shared" si="4"/>
        <v>#DIV/0!</v>
      </c>
    </row>
    <row r="20" spans="1:10" s="23" customFormat="1" ht="12.75">
      <c r="A20" s="20" t="s">
        <v>27</v>
      </c>
      <c r="B20" s="24">
        <v>87578</v>
      </c>
      <c r="C20" s="48">
        <v>117498</v>
      </c>
      <c r="D20" s="41">
        <f t="shared" si="1"/>
        <v>-0.2546426322150164</v>
      </c>
      <c r="E20" s="24">
        <v>98183</v>
      </c>
      <c r="F20" s="48">
        <v>417016</v>
      </c>
      <c r="G20" s="41">
        <f t="shared" si="2"/>
        <v>-0.7645581944098068</v>
      </c>
      <c r="H20" s="37">
        <f t="shared" si="3"/>
        <v>185761</v>
      </c>
      <c r="I20" s="59">
        <f t="shared" si="0"/>
        <v>534514</v>
      </c>
      <c r="J20" s="41">
        <f t="shared" si="4"/>
        <v>-0.6524674751269377</v>
      </c>
    </row>
    <row r="21" spans="1:10" s="23" customFormat="1" ht="12.75">
      <c r="A21" s="20" t="s">
        <v>32</v>
      </c>
      <c r="B21" s="24">
        <v>375600.94608</v>
      </c>
      <c r="C21" s="48">
        <v>383573.43574</v>
      </c>
      <c r="D21" s="41">
        <f t="shared" si="1"/>
        <v>-0.02078478048048149</v>
      </c>
      <c r="E21" s="24">
        <v>290269.40064</v>
      </c>
      <c r="F21" s="48">
        <v>358923.48137</v>
      </c>
      <c r="G21" s="41">
        <f t="shared" si="2"/>
        <v>-0.19127776334930624</v>
      </c>
      <c r="H21" s="37">
        <f t="shared" si="3"/>
        <v>665870.34672</v>
      </c>
      <c r="I21" s="59">
        <f t="shared" si="0"/>
        <v>742496.91711</v>
      </c>
      <c r="J21" s="41">
        <f t="shared" si="4"/>
        <v>-0.10320119669755867</v>
      </c>
    </row>
    <row r="22" spans="1:10" s="23" customFormat="1" ht="12.75">
      <c r="A22" s="20" t="s">
        <v>33</v>
      </c>
      <c r="B22" s="24">
        <v>10026.1765078783</v>
      </c>
      <c r="C22" s="48">
        <v>9555.2186797582</v>
      </c>
      <c r="D22" s="41">
        <f>B22/C22-1</f>
        <v>0.04928802195995541</v>
      </c>
      <c r="E22" s="24">
        <v>435043.86571541</v>
      </c>
      <c r="F22" s="48">
        <v>417294.670556144</v>
      </c>
      <c r="G22" s="41">
        <f>E22/F22-1</f>
        <v>0.04253396079947769</v>
      </c>
      <c r="H22" s="37">
        <f>B22+E22</f>
        <v>445070.04222328827</v>
      </c>
      <c r="I22" s="59">
        <f>C22+F22</f>
        <v>426849.88923590217</v>
      </c>
      <c r="J22" s="41">
        <f>H22/I22-1</f>
        <v>0.04268515336855705</v>
      </c>
    </row>
    <row r="23" spans="1:10" s="23" customFormat="1" ht="12.75">
      <c r="A23" s="20" t="s">
        <v>30</v>
      </c>
      <c r="B23" s="38">
        <v>38736</v>
      </c>
      <c r="C23" s="47">
        <v>36934</v>
      </c>
      <c r="D23" s="41">
        <f t="shared" si="1"/>
        <v>0.04878973303730971</v>
      </c>
      <c r="E23" s="38">
        <v>3701</v>
      </c>
      <c r="F23" s="47">
        <v>5803</v>
      </c>
      <c r="G23" s="41">
        <f t="shared" si="2"/>
        <v>-0.3622264346027917</v>
      </c>
      <c r="H23" s="37">
        <f>B23+E23</f>
        <v>42437</v>
      </c>
      <c r="I23" s="59">
        <f t="shared" si="0"/>
        <v>42737</v>
      </c>
      <c r="J23" s="41">
        <f t="shared" si="4"/>
        <v>-0.007019678498724757</v>
      </c>
    </row>
    <row r="24" spans="1:10" s="23" customFormat="1" ht="12.75">
      <c r="A24" s="20" t="s">
        <v>17</v>
      </c>
      <c r="B24" s="24">
        <v>0.30364</v>
      </c>
      <c r="C24" s="48">
        <v>0</v>
      </c>
      <c r="D24" s="41" t="e">
        <f t="shared" si="1"/>
        <v>#DIV/0!</v>
      </c>
      <c r="E24" s="24">
        <v>729695.98648</v>
      </c>
      <c r="F24" s="48">
        <v>812794.32699</v>
      </c>
      <c r="G24" s="41">
        <f t="shared" si="2"/>
        <v>-0.10223784511111922</v>
      </c>
      <c r="H24" s="37">
        <f t="shared" si="3"/>
        <v>729696.29012</v>
      </c>
      <c r="I24" s="59">
        <f t="shared" si="0"/>
        <v>812794.32699</v>
      </c>
      <c r="J24" s="41">
        <f t="shared" si="4"/>
        <v>-0.10223747153567708</v>
      </c>
    </row>
    <row r="25" spans="1:10" s="23" customFormat="1" ht="12.75">
      <c r="A25" s="20" t="s">
        <v>28</v>
      </c>
      <c r="B25" s="24">
        <v>645170.241</v>
      </c>
      <c r="C25" s="48">
        <v>917807.903</v>
      </c>
      <c r="D25" s="41">
        <f t="shared" si="1"/>
        <v>-0.29705307734749375</v>
      </c>
      <c r="E25" s="24">
        <v>496867.054</v>
      </c>
      <c r="F25" s="48">
        <v>511837.839</v>
      </c>
      <c r="G25" s="41">
        <f t="shared" si="2"/>
        <v>-0.02924907824175149</v>
      </c>
      <c r="H25" s="37">
        <f t="shared" si="3"/>
        <v>1142037.295</v>
      </c>
      <c r="I25" s="59">
        <f t="shared" si="0"/>
        <v>1429645.742</v>
      </c>
      <c r="J25" s="41">
        <f t="shared" si="4"/>
        <v>-0.20117462567870192</v>
      </c>
    </row>
    <row r="26" spans="1:10" s="23" customFormat="1" ht="12.75">
      <c r="A26" s="20" t="s">
        <v>26</v>
      </c>
      <c r="B26" s="24">
        <v>382297</v>
      </c>
      <c r="C26" s="48">
        <v>543799</v>
      </c>
      <c r="D26" s="41">
        <f t="shared" si="1"/>
        <v>-0.29698840932035553</v>
      </c>
      <c r="E26" s="24">
        <v>414165</v>
      </c>
      <c r="F26" s="48">
        <v>263152</v>
      </c>
      <c r="G26" s="41">
        <f t="shared" si="2"/>
        <v>0.5738622545145011</v>
      </c>
      <c r="H26" s="37">
        <f>B26+E26</f>
        <v>796462</v>
      </c>
      <c r="I26" s="59">
        <f t="shared" si="0"/>
        <v>806951</v>
      </c>
      <c r="J26" s="41">
        <f t="shared" si="4"/>
        <v>-0.01299831092594217</v>
      </c>
    </row>
    <row r="27" spans="1:15" s="23" customFormat="1" ht="13.5" thickBot="1">
      <c r="A27" s="20" t="s">
        <v>25</v>
      </c>
      <c r="B27" s="39">
        <v>1654980.61155</v>
      </c>
      <c r="C27" s="50">
        <v>1315752.41777</v>
      </c>
      <c r="D27" s="41">
        <f t="shared" si="1"/>
        <v>0.2578206881465894</v>
      </c>
      <c r="E27" s="39">
        <v>64743.55868</v>
      </c>
      <c r="F27" s="50">
        <v>63625.17532</v>
      </c>
      <c r="G27" s="41">
        <f t="shared" si="2"/>
        <v>0.01757768610263377</v>
      </c>
      <c r="H27" s="37">
        <f t="shared" si="3"/>
        <v>1719724.17023</v>
      </c>
      <c r="I27" s="59">
        <f t="shared" si="0"/>
        <v>1379377.5930899999</v>
      </c>
      <c r="J27" s="41">
        <f t="shared" si="4"/>
        <v>0.24673923865732506</v>
      </c>
      <c r="O27"/>
    </row>
    <row r="28" spans="1:10" ht="23.25" customHeight="1" thickBot="1">
      <c r="A28" s="22" t="s">
        <v>0</v>
      </c>
      <c r="B28" s="17">
        <f>SUM(B15:B27)</f>
        <v>3338108.3347278787</v>
      </c>
      <c r="C28" s="36">
        <f>SUM(C15:C27)</f>
        <v>3455705.284209758</v>
      </c>
      <c r="D28" s="42">
        <f>B28/C28-1</f>
        <v>-0.034029797048729216</v>
      </c>
      <c r="E28" s="17">
        <f>SUM(E15:E27)</f>
        <v>2822370.89790541</v>
      </c>
      <c r="F28" s="36">
        <f>SUM(F15:F27)</f>
        <v>2996503.554806144</v>
      </c>
      <c r="G28" s="42">
        <f>E28/F28-1</f>
        <v>-0.05811194737995218</v>
      </c>
      <c r="H28" s="17">
        <f>SUM(H15:H27)</f>
        <v>6160479.232633288</v>
      </c>
      <c r="I28" s="44">
        <f>C28+F28</f>
        <v>6452208.839015902</v>
      </c>
      <c r="J28" s="42">
        <f>H28/I28-1</f>
        <v>-0.045213912578054294</v>
      </c>
    </row>
    <row r="29" spans="1:10" s="2" customFormat="1" ht="13.5" customHeight="1">
      <c r="A29" s="60"/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5">
      <selection activeCell="P28" sqref="P28"/>
    </sheetView>
  </sheetViews>
  <sheetFormatPr defaultColWidth="9.140625" defaultRowHeight="12.75"/>
  <cols>
    <col min="1" max="1" width="34.28125" style="2" customWidth="1"/>
    <col min="2" max="3" width="11.7109375" style="0" customWidth="1"/>
    <col min="4" max="4" width="8.00390625" style="0" bestFit="1" customWidth="1"/>
    <col min="5" max="6" width="11.7109375" style="0" customWidth="1"/>
    <col min="7" max="7" width="8.00390625" style="0" bestFit="1" customWidth="1"/>
    <col min="8" max="9" width="11.7109375" style="0" customWidth="1"/>
    <col min="10" max="10" width="8.57421875" style="0" customWidth="1"/>
    <col min="11" max="12" width="11.7109375" style="0" customWidth="1"/>
    <col min="13" max="13" width="8.00390625" style="0" bestFit="1" customWidth="1"/>
    <col min="14" max="15" width="11.7109375" style="0" customWidth="1"/>
    <col min="16" max="16" width="8.00390625" style="0" bestFit="1" customWidth="1"/>
  </cols>
  <sheetData>
    <row r="1" spans="1:16" ht="23.25" thickBot="1">
      <c r="A1" s="63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8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6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76" t="s">
        <v>23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1" t="s">
        <v>24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s="1" customFormat="1" ht="23.25" customHeight="1" thickBot="1">
      <c r="A11" s="16"/>
      <c r="B11" s="83" t="s">
        <v>13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1" customFormat="1" ht="21" customHeight="1" thickBot="1">
      <c r="A12" s="9" t="s">
        <v>6</v>
      </c>
      <c r="B12" s="72" t="s">
        <v>12</v>
      </c>
      <c r="C12" s="72"/>
      <c r="D12" s="72"/>
      <c r="E12" s="72"/>
      <c r="F12" s="72"/>
      <c r="G12" s="80"/>
      <c r="H12" s="80"/>
      <c r="I12" s="80"/>
      <c r="J12" s="80"/>
      <c r="K12" s="72" t="s">
        <v>7</v>
      </c>
      <c r="L12" s="72"/>
      <c r="M12" s="72"/>
      <c r="N12" s="81" t="s">
        <v>14</v>
      </c>
      <c r="O12" s="81"/>
      <c r="P12" s="81"/>
    </row>
    <row r="13" spans="1:16" s="1" customFormat="1" ht="21.75" customHeight="1" thickBot="1">
      <c r="A13" s="9"/>
      <c r="B13" s="72" t="s">
        <v>4</v>
      </c>
      <c r="C13" s="72"/>
      <c r="D13" s="72"/>
      <c r="E13" s="72" t="s">
        <v>5</v>
      </c>
      <c r="F13" s="72"/>
      <c r="G13" s="72"/>
      <c r="H13" s="72" t="s">
        <v>1</v>
      </c>
      <c r="I13" s="72"/>
      <c r="J13" s="72"/>
      <c r="K13" s="72"/>
      <c r="L13" s="72"/>
      <c r="M13" s="72"/>
      <c r="N13" s="81"/>
      <c r="O13" s="81"/>
      <c r="P13" s="81"/>
    </row>
    <row r="14" spans="1:16" s="1" customFormat="1" ht="21.75" customHeight="1" thickBot="1">
      <c r="A14" s="21"/>
      <c r="B14" s="34">
        <v>2023</v>
      </c>
      <c r="C14" s="34">
        <v>2022</v>
      </c>
      <c r="D14" s="34" t="s">
        <v>19</v>
      </c>
      <c r="E14" s="34">
        <v>2023</v>
      </c>
      <c r="F14" s="34">
        <v>2022</v>
      </c>
      <c r="G14" s="34" t="s">
        <v>19</v>
      </c>
      <c r="H14" s="34">
        <v>2023</v>
      </c>
      <c r="I14" s="34">
        <v>2022</v>
      </c>
      <c r="J14" s="34" t="s">
        <v>19</v>
      </c>
      <c r="K14" s="34">
        <v>2023</v>
      </c>
      <c r="L14" s="34">
        <v>2022</v>
      </c>
      <c r="M14" s="34" t="s">
        <v>19</v>
      </c>
      <c r="N14" s="34">
        <v>2023</v>
      </c>
      <c r="O14" s="34">
        <v>2022</v>
      </c>
      <c r="P14" s="34" t="s">
        <v>19</v>
      </c>
    </row>
    <row r="15" spans="1:16" s="23" customFormat="1" ht="12.75">
      <c r="A15" s="20" t="s">
        <v>31</v>
      </c>
      <c r="B15" s="24">
        <v>0</v>
      </c>
      <c r="C15" s="48">
        <v>0</v>
      </c>
      <c r="D15" s="35" t="e">
        <f>B15/C15-1</f>
        <v>#DIV/0!</v>
      </c>
      <c r="E15" s="24">
        <v>0</v>
      </c>
      <c r="F15" s="48">
        <v>0</v>
      </c>
      <c r="G15" s="35" t="e">
        <f>E15/F15-1</f>
        <v>#DIV/0!</v>
      </c>
      <c r="H15" s="24">
        <f>B15+E15</f>
        <v>0</v>
      </c>
      <c r="I15" s="28">
        <f>C15+F15</f>
        <v>0</v>
      </c>
      <c r="J15" s="35" t="e">
        <f>H15/I15-1</f>
        <v>#DIV/0!</v>
      </c>
      <c r="K15" s="27">
        <v>322275.49628</v>
      </c>
      <c r="L15" s="52">
        <v>177623.15001</v>
      </c>
      <c r="M15" s="35">
        <f>K15/L15-1</f>
        <v>0.8143777782448753</v>
      </c>
      <c r="N15" s="26">
        <f>K15+H15+'Ind Produção - 1'!H15</f>
        <v>489414.5677</v>
      </c>
      <c r="O15" s="29">
        <f>L15+I15+'Ind Produção - 1'!I15</f>
        <v>330831.32972000004</v>
      </c>
      <c r="P15" s="35">
        <f>N15/O15-1</f>
        <v>0.4793477029948081</v>
      </c>
    </row>
    <row r="16" spans="1:16" s="23" customFormat="1" ht="12.75">
      <c r="A16" s="20" t="s">
        <v>29</v>
      </c>
      <c r="B16" s="24"/>
      <c r="C16" s="48"/>
      <c r="D16" s="35" t="e">
        <f aca="true" t="shared" si="0" ref="D16:D27">B16/C16-1</f>
        <v>#DIV/0!</v>
      </c>
      <c r="E16" s="24"/>
      <c r="F16" s="48"/>
      <c r="G16" s="35" t="e">
        <f aca="true" t="shared" si="1" ref="G16:G27">E16/F16-1</f>
        <v>#DIV/0!</v>
      </c>
      <c r="H16" s="24">
        <f aca="true" t="shared" si="2" ref="H16:H27">B16+E16</f>
        <v>0</v>
      </c>
      <c r="I16" s="28">
        <f aca="true" t="shared" si="3" ref="I16:I27">C16+F16</f>
        <v>0</v>
      </c>
      <c r="J16" s="35" t="e">
        <f aca="true" t="shared" si="4" ref="J16:J27">H16/I16-1</f>
        <v>#DIV/0!</v>
      </c>
      <c r="K16" s="27"/>
      <c r="L16" s="52"/>
      <c r="M16" s="35" t="e">
        <f aca="true" t="shared" si="5" ref="M16:M27">K16/L16-1</f>
        <v>#DIV/0!</v>
      </c>
      <c r="N16" s="26">
        <f>K16+H16+'Ind Produção - 1'!H16</f>
        <v>0</v>
      </c>
      <c r="O16" s="29">
        <f>L16+I16+'Ind Produção - 1'!I16</f>
        <v>0</v>
      </c>
      <c r="P16" s="35" t="e">
        <f aca="true" t="shared" si="6" ref="P16:P27">N16/O16-1</f>
        <v>#DIV/0!</v>
      </c>
    </row>
    <row r="17" spans="1:16" s="23" customFormat="1" ht="12.75">
      <c r="A17" s="20" t="s">
        <v>16</v>
      </c>
      <c r="B17" s="24">
        <v>34384</v>
      </c>
      <c r="C17" s="48">
        <v>4039</v>
      </c>
      <c r="D17" s="35">
        <f t="shared" si="0"/>
        <v>7.512998266897746</v>
      </c>
      <c r="E17" s="24">
        <v>20880</v>
      </c>
      <c r="F17" s="48">
        <v>27392</v>
      </c>
      <c r="G17" s="35">
        <f t="shared" si="1"/>
        <v>-0.23773364485981308</v>
      </c>
      <c r="H17" s="24">
        <f t="shared" si="2"/>
        <v>55264</v>
      </c>
      <c r="I17" s="28">
        <f t="shared" si="3"/>
        <v>31431</v>
      </c>
      <c r="J17" s="35">
        <f t="shared" si="4"/>
        <v>0.7582641341350895</v>
      </c>
      <c r="K17" s="27">
        <v>214557</v>
      </c>
      <c r="L17" s="52">
        <v>194400</v>
      </c>
      <c r="M17" s="35">
        <f t="shared" si="5"/>
        <v>0.10368827160493832</v>
      </c>
      <c r="N17" s="26">
        <f>K17+H17+'Ind Produção - 1'!H17</f>
        <v>381430</v>
      </c>
      <c r="O17" s="29">
        <f>L17+I17+'Ind Produção - 1'!I17</f>
        <v>265700</v>
      </c>
      <c r="P17" s="35">
        <f t="shared" si="6"/>
        <v>0.43556642830259684</v>
      </c>
    </row>
    <row r="18" spans="1:16" s="23" customFormat="1" ht="12.75">
      <c r="A18" s="20" t="s">
        <v>34</v>
      </c>
      <c r="B18" s="24">
        <v>0</v>
      </c>
      <c r="C18" s="48">
        <v>0</v>
      </c>
      <c r="D18" s="35" t="e">
        <f>B18/C18-1</f>
        <v>#DIV/0!</v>
      </c>
      <c r="E18" s="24">
        <v>0</v>
      </c>
      <c r="F18" s="48">
        <v>0</v>
      </c>
      <c r="G18" s="35" t="e">
        <f>E18/F18-1</f>
        <v>#DIV/0!</v>
      </c>
      <c r="H18" s="24">
        <f>B18+E18</f>
        <v>0</v>
      </c>
      <c r="I18" s="28">
        <f>C18+F18</f>
        <v>0</v>
      </c>
      <c r="J18" s="35" t="e">
        <f>H18/I18-1</f>
        <v>#DIV/0!</v>
      </c>
      <c r="K18" s="27">
        <v>0</v>
      </c>
      <c r="L18" s="52">
        <v>0</v>
      </c>
      <c r="M18" s="35" t="e">
        <f>K18/L18-1</f>
        <v>#DIV/0!</v>
      </c>
      <c r="N18" s="26">
        <f>K18+H18+'Ind Produção - 1'!H18</f>
        <v>154673.01692</v>
      </c>
      <c r="O18" s="29">
        <f>L18+I18+'Ind Produção - 1'!I18</f>
        <v>83765.19088</v>
      </c>
      <c r="P18" s="35">
        <f>N18/O18-1</f>
        <v>0.84650706689824</v>
      </c>
    </row>
    <row r="19" spans="1:16" s="23" customFormat="1" ht="12.75">
      <c r="A19" s="20" t="s">
        <v>15</v>
      </c>
      <c r="B19" s="24"/>
      <c r="C19" s="48"/>
      <c r="D19" s="35" t="e">
        <f t="shared" si="0"/>
        <v>#DIV/0!</v>
      </c>
      <c r="E19" s="24"/>
      <c r="F19" s="48"/>
      <c r="G19" s="35" t="e">
        <f t="shared" si="1"/>
        <v>#DIV/0!</v>
      </c>
      <c r="H19" s="24">
        <f t="shared" si="2"/>
        <v>0</v>
      </c>
      <c r="I19" s="28">
        <f t="shared" si="3"/>
        <v>0</v>
      </c>
      <c r="J19" s="35" t="e">
        <f t="shared" si="4"/>
        <v>#DIV/0!</v>
      </c>
      <c r="K19" s="27"/>
      <c r="L19" s="52"/>
      <c r="M19" s="35" t="e">
        <f t="shared" si="5"/>
        <v>#DIV/0!</v>
      </c>
      <c r="N19" s="26">
        <f>K19+H19+'Ind Produção - 1'!H19</f>
        <v>0</v>
      </c>
      <c r="O19" s="29">
        <f>L19+I19+'Ind Produção - 1'!I19</f>
        <v>0</v>
      </c>
      <c r="P19" s="35" t="e">
        <f t="shared" si="6"/>
        <v>#DIV/0!</v>
      </c>
    </row>
    <row r="20" spans="1:16" s="23" customFormat="1" ht="12.75">
      <c r="A20" s="20" t="s">
        <v>27</v>
      </c>
      <c r="B20" s="24">
        <v>52</v>
      </c>
      <c r="C20" s="48">
        <v>223</v>
      </c>
      <c r="D20" s="35">
        <f t="shared" si="0"/>
        <v>-0.7668161434977578</v>
      </c>
      <c r="E20" s="24">
        <v>29969</v>
      </c>
      <c r="F20" s="48">
        <v>26529</v>
      </c>
      <c r="G20" s="35">
        <f t="shared" si="1"/>
        <v>0.12966941837234724</v>
      </c>
      <c r="H20" s="24">
        <f t="shared" si="2"/>
        <v>30021</v>
      </c>
      <c r="I20" s="28">
        <f t="shared" si="3"/>
        <v>26752</v>
      </c>
      <c r="J20" s="35">
        <f t="shared" si="4"/>
        <v>0.12219647129186595</v>
      </c>
      <c r="K20" s="27">
        <v>944355</v>
      </c>
      <c r="L20" s="52">
        <v>857947</v>
      </c>
      <c r="M20" s="35">
        <f t="shared" si="5"/>
        <v>0.10071484602195713</v>
      </c>
      <c r="N20" s="26">
        <f>K20+H20+'Ind Produção - 1'!H20</f>
        <v>1160137</v>
      </c>
      <c r="O20" s="29">
        <f>L20+I20+'Ind Produção - 1'!I20</f>
        <v>1419213</v>
      </c>
      <c r="P20" s="35">
        <f t="shared" si="6"/>
        <v>-0.18254906064135545</v>
      </c>
    </row>
    <row r="21" spans="1:16" s="23" customFormat="1" ht="12.75">
      <c r="A21" s="20" t="s">
        <v>32</v>
      </c>
      <c r="B21" s="25">
        <v>141289.47607</v>
      </c>
      <c r="C21" s="49">
        <v>72726.7110200001</v>
      </c>
      <c r="D21" s="35">
        <f t="shared" si="0"/>
        <v>0.9427453007072586</v>
      </c>
      <c r="E21" s="25">
        <v>96513.85801</v>
      </c>
      <c r="F21" s="49">
        <v>96193.81549</v>
      </c>
      <c r="G21" s="35">
        <f t="shared" si="1"/>
        <v>0.00332705921238019</v>
      </c>
      <c r="H21" s="24">
        <f t="shared" si="2"/>
        <v>237803.33408</v>
      </c>
      <c r="I21" s="28">
        <f t="shared" si="3"/>
        <v>168920.5265100001</v>
      </c>
      <c r="J21" s="35">
        <f t="shared" si="4"/>
        <v>0.40778233997466273</v>
      </c>
      <c r="K21" s="27">
        <v>1677463.93162</v>
      </c>
      <c r="L21" s="52">
        <v>1235880.96323</v>
      </c>
      <c r="M21" s="35">
        <f t="shared" si="5"/>
        <v>0.3573021848608411</v>
      </c>
      <c r="N21" s="26">
        <f>K21+H21+'Ind Produção - 1'!H21</f>
        <v>2581137.61242</v>
      </c>
      <c r="O21" s="29">
        <f>L21+I21+'Ind Produção - 1'!I21</f>
        <v>2147298.40685</v>
      </c>
      <c r="P21" s="35">
        <f t="shared" si="6"/>
        <v>0.20203955080767044</v>
      </c>
    </row>
    <row r="22" spans="1:16" s="23" customFormat="1" ht="12.75">
      <c r="A22" s="20" t="s">
        <v>33</v>
      </c>
      <c r="B22" s="25">
        <v>0</v>
      </c>
      <c r="C22" s="49">
        <v>0</v>
      </c>
      <c r="D22" s="35" t="e">
        <f>B22/C22-1</f>
        <v>#DIV/0!</v>
      </c>
      <c r="E22" s="25">
        <v>615860.77308163</v>
      </c>
      <c r="F22" s="49">
        <v>590731.053113679</v>
      </c>
      <c r="G22" s="35">
        <f>E22/F22-1</f>
        <v>0.04254003549584007</v>
      </c>
      <c r="H22" s="24">
        <f>B22+E22</f>
        <v>615860.77308163</v>
      </c>
      <c r="I22" s="28">
        <f>C22+F22</f>
        <v>590731.053113679</v>
      </c>
      <c r="J22" s="35">
        <f>H22/I22-1</f>
        <v>0.04254003549584007</v>
      </c>
      <c r="K22" s="27">
        <v>91503.2660604069</v>
      </c>
      <c r="L22" s="52">
        <v>87727.6564062296</v>
      </c>
      <c r="M22" s="35">
        <f>K22/L22-1</f>
        <v>0.04303784928089338</v>
      </c>
      <c r="N22" s="26">
        <f>K22+H22+'Ind Produção - 1'!H22</f>
        <v>1152434.0813653253</v>
      </c>
      <c r="O22" s="29">
        <f>L22+I22+'Ind Produção - 1'!I22</f>
        <v>1105308.5987558109</v>
      </c>
      <c r="P22" s="35">
        <f>N22/O22-1</f>
        <v>0.04263558852483462</v>
      </c>
    </row>
    <row r="23" spans="1:16" s="23" customFormat="1" ht="12.75">
      <c r="A23" s="20" t="s">
        <v>30</v>
      </c>
      <c r="B23" s="24">
        <v>0</v>
      </c>
      <c r="C23" s="48">
        <v>0</v>
      </c>
      <c r="D23" s="35" t="e">
        <f t="shared" si="0"/>
        <v>#DIV/0!</v>
      </c>
      <c r="E23" s="24">
        <v>0</v>
      </c>
      <c r="F23" s="48">
        <v>0</v>
      </c>
      <c r="G23" s="35" t="e">
        <f t="shared" si="1"/>
        <v>#DIV/0!</v>
      </c>
      <c r="H23" s="24">
        <f>B23+E23</f>
        <v>0</v>
      </c>
      <c r="I23" s="28">
        <f>C23+F23</f>
        <v>0</v>
      </c>
      <c r="J23" s="35" t="e">
        <f t="shared" si="4"/>
        <v>#DIV/0!</v>
      </c>
      <c r="K23" s="27">
        <v>108551</v>
      </c>
      <c r="L23" s="52">
        <v>113102</v>
      </c>
      <c r="M23" s="35">
        <f t="shared" si="5"/>
        <v>-0.04023801524287807</v>
      </c>
      <c r="N23" s="26">
        <f>K23+H23+'Ind Produção - 1'!H23</f>
        <v>150988</v>
      </c>
      <c r="O23" s="29">
        <f>L23+I23+'Ind Produção - 1'!I23</f>
        <v>155839</v>
      </c>
      <c r="P23" s="35">
        <f t="shared" si="6"/>
        <v>-0.031128279827257632</v>
      </c>
    </row>
    <row r="24" spans="1:16" s="23" customFormat="1" ht="12.75">
      <c r="A24" s="20" t="s">
        <v>17</v>
      </c>
      <c r="B24" s="25">
        <v>0</v>
      </c>
      <c r="C24" s="49">
        <v>0</v>
      </c>
      <c r="D24" s="35" t="e">
        <f t="shared" si="0"/>
        <v>#DIV/0!</v>
      </c>
      <c r="E24" s="25">
        <v>0</v>
      </c>
      <c r="F24" s="49">
        <v>0</v>
      </c>
      <c r="G24" s="35" t="e">
        <f t="shared" si="1"/>
        <v>#DIV/0!</v>
      </c>
      <c r="H24" s="24">
        <f t="shared" si="2"/>
        <v>0</v>
      </c>
      <c r="I24" s="28">
        <f t="shared" si="3"/>
        <v>0</v>
      </c>
      <c r="J24" s="35" t="e">
        <f t="shared" si="4"/>
        <v>#DIV/0!</v>
      </c>
      <c r="K24" s="27">
        <v>14751.26316</v>
      </c>
      <c r="L24" s="52">
        <v>14605.95999</v>
      </c>
      <c r="M24" s="35">
        <f t="shared" si="5"/>
        <v>0.00994821087415576</v>
      </c>
      <c r="N24" s="26">
        <f>K24+H24+'Ind Produção - 1'!H24</f>
        <v>744447.55328</v>
      </c>
      <c r="O24" s="29">
        <f>L24+I24+'Ind Produção - 1'!I24</f>
        <v>827400.28698</v>
      </c>
      <c r="P24" s="35">
        <f t="shared" si="6"/>
        <v>-0.10025707629710445</v>
      </c>
    </row>
    <row r="25" spans="1:16" s="23" customFormat="1" ht="12.75">
      <c r="A25" s="20" t="s">
        <v>28</v>
      </c>
      <c r="B25" s="25">
        <v>863.966</v>
      </c>
      <c r="C25" s="49">
        <v>1173.544</v>
      </c>
      <c r="D25" s="35">
        <f t="shared" si="0"/>
        <v>-0.2637975227175121</v>
      </c>
      <c r="E25" s="25">
        <v>87279.439</v>
      </c>
      <c r="F25" s="49">
        <v>99052.274</v>
      </c>
      <c r="G25" s="35">
        <f t="shared" si="1"/>
        <v>-0.11885476753416091</v>
      </c>
      <c r="H25" s="24">
        <f t="shared" si="2"/>
        <v>88143.405</v>
      </c>
      <c r="I25" s="28">
        <f t="shared" si="3"/>
        <v>100225.818</v>
      </c>
      <c r="J25" s="35">
        <f t="shared" si="4"/>
        <v>-0.12055190210570299</v>
      </c>
      <c r="K25" s="27">
        <v>2814069.73502999</v>
      </c>
      <c r="L25" s="52">
        <v>2709462.04696002</v>
      </c>
      <c r="M25" s="35">
        <f t="shared" si="5"/>
        <v>0.03860828690600715</v>
      </c>
      <c r="N25" s="26">
        <f>K25+H25+'Ind Produção - 1'!H25</f>
        <v>4044250.4350299896</v>
      </c>
      <c r="O25" s="29">
        <f>L25+I25+'Ind Produção - 1'!I25</f>
        <v>4239333.60696002</v>
      </c>
      <c r="P25" s="35">
        <f t="shared" si="6"/>
        <v>-0.046017414531790646</v>
      </c>
    </row>
    <row r="26" spans="1:16" s="23" customFormat="1" ht="12.75">
      <c r="A26" s="20" t="s">
        <v>26</v>
      </c>
      <c r="B26" s="25">
        <v>41633</v>
      </c>
      <c r="C26" s="49">
        <v>15163</v>
      </c>
      <c r="D26" s="35">
        <f t="shared" si="0"/>
        <v>1.7456967618545143</v>
      </c>
      <c r="E26" s="27">
        <v>181660</v>
      </c>
      <c r="F26" s="52">
        <v>139868</v>
      </c>
      <c r="G26" s="35">
        <f t="shared" si="1"/>
        <v>0.2987960076643692</v>
      </c>
      <c r="H26" s="24">
        <f t="shared" si="2"/>
        <v>223293</v>
      </c>
      <c r="I26" s="28">
        <f t="shared" si="3"/>
        <v>155031</v>
      </c>
      <c r="J26" s="35">
        <f t="shared" si="4"/>
        <v>0.44031193761247756</v>
      </c>
      <c r="K26" s="27">
        <v>407308</v>
      </c>
      <c r="L26" s="52">
        <v>373796</v>
      </c>
      <c r="M26" s="35">
        <f t="shared" si="5"/>
        <v>0.08965317980930765</v>
      </c>
      <c r="N26" s="26">
        <f>K26+H26+'Ind Produção - 1'!H26</f>
        <v>1427063</v>
      </c>
      <c r="O26" s="29">
        <f>L26+I26+'Ind Produção - 1'!I26</f>
        <v>1335778</v>
      </c>
      <c r="P26" s="35">
        <f t="shared" si="6"/>
        <v>0.06833845144926776</v>
      </c>
    </row>
    <row r="27" spans="1:16" s="23" customFormat="1" ht="13.5" thickBot="1">
      <c r="A27" s="20" t="s">
        <v>25</v>
      </c>
      <c r="B27" s="40">
        <v>483.83</v>
      </c>
      <c r="C27" s="51">
        <v>0</v>
      </c>
      <c r="D27" s="35" t="e">
        <f t="shared" si="0"/>
        <v>#DIV/0!</v>
      </c>
      <c r="E27" s="40">
        <v>608109.94138</v>
      </c>
      <c r="F27" s="51">
        <v>503097.69756</v>
      </c>
      <c r="G27" s="35">
        <f t="shared" si="1"/>
        <v>0.20873131467169181</v>
      </c>
      <c r="H27" s="24">
        <f t="shared" si="2"/>
        <v>608593.7713799999</v>
      </c>
      <c r="I27" s="28">
        <f t="shared" si="3"/>
        <v>503097.69756</v>
      </c>
      <c r="J27" s="35">
        <f t="shared" si="4"/>
        <v>0.20969301654857664</v>
      </c>
      <c r="K27" s="45">
        <v>1500986.47163</v>
      </c>
      <c r="L27" s="53">
        <v>1447931.38506</v>
      </c>
      <c r="M27" s="35">
        <f t="shared" si="5"/>
        <v>0.036641989473694236</v>
      </c>
      <c r="N27" s="26">
        <f>K27+H27+'Ind Produção - 1'!H27</f>
        <v>3829304.4132399997</v>
      </c>
      <c r="O27" s="29">
        <f>L27+I27+'Ind Produção - 1'!I27</f>
        <v>3330406.67571</v>
      </c>
      <c r="P27" s="35">
        <f t="shared" si="6"/>
        <v>0.14980084599537413</v>
      </c>
    </row>
    <row r="28" spans="1:16" ht="23.25" customHeight="1" thickBot="1">
      <c r="A28" s="22" t="s">
        <v>0</v>
      </c>
      <c r="B28" s="17">
        <f>SUM(B15:B27)</f>
        <v>218706.27206999998</v>
      </c>
      <c r="C28" s="36">
        <f>SUM(C15:C27)</f>
        <v>93325.2550200001</v>
      </c>
      <c r="D28" s="42">
        <f>B28/C28-1</f>
        <v>1.3434843228998417</v>
      </c>
      <c r="E28" s="17">
        <f>SUM(E15:E27)</f>
        <v>1640273.01147163</v>
      </c>
      <c r="F28" s="36">
        <f>SUM(F15:F27)</f>
        <v>1482863.840163679</v>
      </c>
      <c r="G28" s="42">
        <f>E28/F28-1</f>
        <v>0.10615214090767511</v>
      </c>
      <c r="H28" s="46">
        <f>B28+E28</f>
        <v>1858979.28354163</v>
      </c>
      <c r="I28" s="36">
        <f>C28+F28</f>
        <v>1576189.0951836791</v>
      </c>
      <c r="J28" s="42">
        <f>H28/I28-1</f>
        <v>0.17941387186478175</v>
      </c>
      <c r="K28" s="17">
        <f>SUM(K15:K27)</f>
        <v>8095821.163780397</v>
      </c>
      <c r="L28" s="36">
        <f>SUM(L15:L27)</f>
        <v>7212476.161656249</v>
      </c>
      <c r="M28" s="42">
        <f>K28/L28-1</f>
        <v>0.12247458186694371</v>
      </c>
      <c r="N28" s="17">
        <f>SUM(N15:N27)</f>
        <v>16115279.679955315</v>
      </c>
      <c r="O28" s="44">
        <f>L28+I28+'Ind Produção - 1'!I28</f>
        <v>15240874.095855832</v>
      </c>
      <c r="P28" s="42">
        <f>N28/O28-1</f>
        <v>0.057372403879200284</v>
      </c>
    </row>
    <row r="29" spans="1:16" s="2" customFormat="1" ht="13.5" customHeight="1">
      <c r="A29" s="60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B11:P11"/>
    <mergeCell ref="A6:P6"/>
    <mergeCell ref="A1:P1"/>
    <mergeCell ref="A10:P10"/>
    <mergeCell ref="B12:J12"/>
    <mergeCell ref="B13:D13"/>
    <mergeCell ref="E13:G13"/>
    <mergeCell ref="H13:J13"/>
    <mergeCell ref="K12:M13"/>
    <mergeCell ref="N12:P13"/>
    <mergeCell ref="A3:P3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3">
      <selection activeCell="G20" sqref="G20"/>
    </sheetView>
  </sheetViews>
  <sheetFormatPr defaultColWidth="9.140625" defaultRowHeight="12.75"/>
  <cols>
    <col min="1" max="1" width="34.28125" style="0" customWidth="1"/>
    <col min="2" max="3" width="12.28125" style="0" customWidth="1"/>
    <col min="4" max="4" width="7.8515625" style="0" bestFit="1" customWidth="1"/>
    <col min="5" max="6" width="10.7109375" style="0" customWidth="1"/>
    <col min="7" max="7" width="7.8515625" style="0" bestFit="1" customWidth="1"/>
  </cols>
  <sheetData>
    <row r="1" spans="1:7" ht="25.5" customHeight="1">
      <c r="A1" s="84" t="s">
        <v>35</v>
      </c>
      <c r="B1" s="84"/>
      <c r="C1" s="84"/>
      <c r="D1" s="84"/>
      <c r="E1" s="84"/>
      <c r="F1" s="84"/>
      <c r="G1" s="84"/>
    </row>
    <row r="3" spans="1:7" ht="15.75" thickBot="1">
      <c r="A3" s="61" t="s">
        <v>10</v>
      </c>
      <c r="B3" s="61"/>
      <c r="C3" s="61"/>
      <c r="D3" s="61"/>
      <c r="E3" s="61"/>
      <c r="F3" s="61"/>
      <c r="G3" s="61"/>
    </row>
    <row r="4" spans="1:7" ht="19.5" customHeight="1" thickBot="1">
      <c r="A4" s="10"/>
      <c r="B4" s="73" t="s">
        <v>20</v>
      </c>
      <c r="C4" s="74"/>
      <c r="D4" s="74"/>
      <c r="E4" s="74"/>
      <c r="F4" s="74"/>
      <c r="G4" s="75"/>
    </row>
    <row r="5" spans="1:7" ht="19.5" customHeight="1" thickBot="1">
      <c r="A5" s="9" t="s">
        <v>6</v>
      </c>
      <c r="B5" s="89" t="s">
        <v>21</v>
      </c>
      <c r="C5" s="90"/>
      <c r="D5" s="91"/>
      <c r="E5" s="73" t="s">
        <v>18</v>
      </c>
      <c r="F5" s="74"/>
      <c r="G5" s="75"/>
    </row>
    <row r="6" spans="1:7" ht="19.5" customHeight="1" thickBot="1">
      <c r="A6" s="11"/>
      <c r="B6" s="34">
        <v>2023</v>
      </c>
      <c r="C6" s="34">
        <v>2022</v>
      </c>
      <c r="D6" s="32" t="s">
        <v>19</v>
      </c>
      <c r="E6" s="34">
        <v>2023</v>
      </c>
      <c r="F6" s="34">
        <v>2022</v>
      </c>
      <c r="G6" s="32" t="s">
        <v>19</v>
      </c>
    </row>
    <row r="7" spans="1:10" ht="12.75" customHeight="1">
      <c r="A7" s="20" t="s">
        <v>31</v>
      </c>
      <c r="B7" s="25">
        <v>247509</v>
      </c>
      <c r="C7" s="49">
        <v>224627.37489</v>
      </c>
      <c r="D7" s="33">
        <f>B7/C7-1</f>
        <v>0.10186481109528667</v>
      </c>
      <c r="E7" s="57">
        <v>289028</v>
      </c>
      <c r="F7" s="58">
        <v>260702.88066</v>
      </c>
      <c r="G7" s="33">
        <f>E7/F7-1</f>
        <v>0.1086490462563805</v>
      </c>
      <c r="I7" s="56"/>
      <c r="J7" s="56"/>
    </row>
    <row r="8" spans="1:10" ht="12.75">
      <c r="A8" s="20" t="s">
        <v>29</v>
      </c>
      <c r="B8" s="26"/>
      <c r="C8" s="54"/>
      <c r="D8" s="33" t="e">
        <f aca="true" t="shared" si="0" ref="D8:D20">B8/C8-1</f>
        <v>#DIV/0!</v>
      </c>
      <c r="E8" s="26"/>
      <c r="F8" s="54"/>
      <c r="G8" s="33" t="e">
        <f aca="true" t="shared" si="1" ref="G8:G20">E8/F8-1</f>
        <v>#DIV/0!</v>
      </c>
      <c r="I8" s="56"/>
      <c r="J8" s="56"/>
    </row>
    <row r="9" spans="1:10" ht="12.75">
      <c r="A9" s="20" t="s">
        <v>16</v>
      </c>
      <c r="B9" s="24">
        <v>215692</v>
      </c>
      <c r="C9" s="48">
        <v>170835</v>
      </c>
      <c r="D9" s="33">
        <f t="shared" si="0"/>
        <v>0.26257499926829975</v>
      </c>
      <c r="E9" s="24">
        <v>215977</v>
      </c>
      <c r="F9" s="48">
        <v>171120</v>
      </c>
      <c r="G9" s="33">
        <f t="shared" si="1"/>
        <v>0.26213768115942027</v>
      </c>
      <c r="I9" s="56"/>
      <c r="J9" s="56"/>
    </row>
    <row r="10" spans="1:10" ht="12.75">
      <c r="A10" s="20" t="s">
        <v>34</v>
      </c>
      <c r="B10" s="26">
        <v>227977.27328999998</v>
      </c>
      <c r="C10" s="54">
        <v>179160.68893</v>
      </c>
      <c r="D10" s="33">
        <f>B10/C10-1</f>
        <v>0.2724737477375583</v>
      </c>
      <c r="E10" s="26">
        <v>227977.27328999998</v>
      </c>
      <c r="F10" s="54">
        <v>179160.68893</v>
      </c>
      <c r="G10" s="33">
        <f>E10/F10-1</f>
        <v>0.2724737477375583</v>
      </c>
      <c r="I10" s="56"/>
      <c r="J10" s="56"/>
    </row>
    <row r="11" spans="1:10" ht="12.75">
      <c r="A11" s="20" t="s">
        <v>15</v>
      </c>
      <c r="B11" s="26"/>
      <c r="C11" s="54"/>
      <c r="D11" s="33" t="e">
        <f t="shared" si="0"/>
        <v>#DIV/0!</v>
      </c>
      <c r="E11" s="24"/>
      <c r="F11" s="48"/>
      <c r="G11" s="33" t="e">
        <f t="shared" si="1"/>
        <v>#DIV/0!</v>
      </c>
      <c r="I11" s="56"/>
      <c r="J11" s="56"/>
    </row>
    <row r="12" spans="1:10" ht="12" customHeight="1">
      <c r="A12" s="20" t="s">
        <v>27</v>
      </c>
      <c r="B12" s="25">
        <v>1096710.79</v>
      </c>
      <c r="C12" s="49">
        <v>1268689.46</v>
      </c>
      <c r="D12" s="33">
        <f t="shared" si="0"/>
        <v>-0.1355561588727946</v>
      </c>
      <c r="E12" s="25">
        <v>1083071</v>
      </c>
      <c r="F12" s="49">
        <v>1276362</v>
      </c>
      <c r="G12" s="33">
        <f t="shared" si="1"/>
        <v>-0.15143901181639696</v>
      </c>
      <c r="I12" s="56"/>
      <c r="J12" s="56"/>
    </row>
    <row r="13" spans="1:10" ht="12.75">
      <c r="A13" s="20" t="s">
        <v>32</v>
      </c>
      <c r="B13" s="24">
        <v>1332909.74232</v>
      </c>
      <c r="C13" s="48">
        <v>1019602.63129</v>
      </c>
      <c r="D13" s="33">
        <f t="shared" si="0"/>
        <v>0.3072835449959599</v>
      </c>
      <c r="E13" s="43">
        <v>1332909.74232</v>
      </c>
      <c r="F13" s="55">
        <v>1019602.63129</v>
      </c>
      <c r="G13" s="33">
        <f t="shared" si="1"/>
        <v>0.3072835449959599</v>
      </c>
      <c r="I13" s="56"/>
      <c r="J13" s="56"/>
    </row>
    <row r="14" spans="1:10" ht="12.75">
      <c r="A14" s="20" t="s">
        <v>33</v>
      </c>
      <c r="B14" s="25">
        <v>461195.738229999</v>
      </c>
      <c r="C14" s="49">
        <v>455996.33094</v>
      </c>
      <c r="D14" s="33">
        <f>B14/C14-1</f>
        <v>0.011402300714308033</v>
      </c>
      <c r="E14" s="25">
        <v>529960.900249999</v>
      </c>
      <c r="F14" s="49">
        <v>527112.22401</v>
      </c>
      <c r="G14" s="33">
        <f>E14/F14-1</f>
        <v>0.005404306920313351</v>
      </c>
      <c r="I14" s="56"/>
      <c r="J14" s="56"/>
    </row>
    <row r="15" spans="1:10" ht="12.75">
      <c r="A15" s="20" t="s">
        <v>30</v>
      </c>
      <c r="B15" s="26">
        <v>107440</v>
      </c>
      <c r="C15" s="54">
        <v>93631</v>
      </c>
      <c r="D15" s="33">
        <f>B15/C15-1</f>
        <v>0.1474832053486559</v>
      </c>
      <c r="E15" s="26">
        <v>114092</v>
      </c>
      <c r="F15" s="54">
        <v>97726</v>
      </c>
      <c r="G15" s="33">
        <f>E15/F15-1</f>
        <v>0.16746822749319534</v>
      </c>
      <c r="I15" s="56"/>
      <c r="J15" s="56"/>
    </row>
    <row r="16" spans="1:10" ht="12.75">
      <c r="A16" s="20" t="s">
        <v>17</v>
      </c>
      <c r="B16" s="25">
        <v>122033.87528</v>
      </c>
      <c r="C16" s="49">
        <v>141917.20627</v>
      </c>
      <c r="D16" s="33">
        <f>B16/C16-1</f>
        <v>-0.1401051466033767</v>
      </c>
      <c r="E16" s="25">
        <v>122416.99207</v>
      </c>
      <c r="F16" s="49">
        <v>142579.69381</v>
      </c>
      <c r="G16" s="33">
        <f t="shared" si="1"/>
        <v>-0.14141355757762097</v>
      </c>
      <c r="I16" s="56"/>
      <c r="J16" s="56"/>
    </row>
    <row r="17" spans="1:10" ht="15.75" customHeight="1">
      <c r="A17" s="20" t="s">
        <v>28</v>
      </c>
      <c r="B17" s="25">
        <v>2331161.72114</v>
      </c>
      <c r="C17" s="49">
        <v>2277225.61334</v>
      </c>
      <c r="D17" s="33">
        <f t="shared" si="0"/>
        <v>0.023685008408495856</v>
      </c>
      <c r="E17" s="25">
        <v>2556948.33045</v>
      </c>
      <c r="F17" s="49">
        <v>2544924.98591</v>
      </c>
      <c r="G17" s="33">
        <f t="shared" si="1"/>
        <v>0.004724439661902613</v>
      </c>
      <c r="I17" s="56"/>
      <c r="J17" s="56"/>
    </row>
    <row r="18" spans="1:10" ht="12.75">
      <c r="A18" s="20" t="s">
        <v>26</v>
      </c>
      <c r="B18" s="25">
        <v>668438</v>
      </c>
      <c r="C18" s="49">
        <v>655948</v>
      </c>
      <c r="D18" s="33">
        <f t="shared" si="0"/>
        <v>0.019041143505277747</v>
      </c>
      <c r="E18" s="25">
        <v>846374</v>
      </c>
      <c r="F18" s="49">
        <v>866865</v>
      </c>
      <c r="G18" s="33">
        <f t="shared" si="1"/>
        <v>-0.023638052061162873</v>
      </c>
      <c r="I18" s="56"/>
      <c r="J18" s="56"/>
    </row>
    <row r="19" spans="1:10" ht="13.5" thickBot="1">
      <c r="A19" s="20" t="s">
        <v>25</v>
      </c>
      <c r="B19" s="40">
        <v>1860080.34021999</v>
      </c>
      <c r="C19" s="51">
        <v>1874039.47576999</v>
      </c>
      <c r="D19" s="33">
        <f t="shared" si="0"/>
        <v>-0.007448688104216505</v>
      </c>
      <c r="E19" s="40">
        <v>2235491.80172999</v>
      </c>
      <c r="F19" s="51">
        <v>2217430.71694999</v>
      </c>
      <c r="G19" s="33">
        <f t="shared" si="1"/>
        <v>0.008145050324207093</v>
      </c>
      <c r="I19" s="56"/>
      <c r="J19" s="56"/>
    </row>
    <row r="20" spans="1:10" ht="19.5" customHeight="1" thickBot="1">
      <c r="A20" s="15" t="s">
        <v>0</v>
      </c>
      <c r="B20" s="17">
        <f>SUM(B7:B19)</f>
        <v>8671148.48047999</v>
      </c>
      <c r="C20" s="36">
        <f>SUM(C7:C19)</f>
        <v>8361672.78142999</v>
      </c>
      <c r="D20" s="42">
        <f t="shared" si="0"/>
        <v>0.03701121858502976</v>
      </c>
      <c r="E20" s="17">
        <f>SUM(E7:E19)</f>
        <v>9554247.040109988</v>
      </c>
      <c r="F20" s="36">
        <f>SUM(F7:F19)</f>
        <v>9303586.82155999</v>
      </c>
      <c r="G20" s="42">
        <f t="shared" si="1"/>
        <v>0.02694232056491619</v>
      </c>
      <c r="I20" s="56"/>
      <c r="J20" s="56"/>
    </row>
    <row r="21" spans="1:7" ht="12.75">
      <c r="A21" s="87"/>
      <c r="B21" s="88"/>
      <c r="C21" s="88"/>
      <c r="D21" s="31"/>
      <c r="F21" s="12"/>
      <c r="G21" s="31"/>
    </row>
    <row r="22" spans="1:7" ht="12.75">
      <c r="A22" s="85"/>
      <c r="B22" s="86"/>
      <c r="C22" s="86"/>
      <c r="D22" s="30"/>
      <c r="E22" s="2" t="s">
        <v>8</v>
      </c>
      <c r="F22" s="12"/>
      <c r="G22" s="30"/>
    </row>
  </sheetData>
  <sheetProtection/>
  <mergeCells count="7">
    <mergeCell ref="A3:G3"/>
    <mergeCell ref="A1:G1"/>
    <mergeCell ref="B4:G4"/>
    <mergeCell ref="A22:C22"/>
    <mergeCell ref="A21:C21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Vania Monteiro</cp:lastModifiedBy>
  <cp:lastPrinted>2015-06-15T14:01:56Z</cp:lastPrinted>
  <dcterms:created xsi:type="dcterms:W3CDTF">1995-11-28T10:49:03Z</dcterms:created>
  <dcterms:modified xsi:type="dcterms:W3CDTF">2023-07-04T11:25:52Z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