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15996" windowHeight="9012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<sst xmlns="http://schemas.openxmlformats.org/spreadsheetml/2006/main" count="83" uniqueCount="36">
  <si>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</si>
  <si>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</si>
  <si>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</si>
  <si>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</si>
  <si>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</si>
  <si>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</si>
  <si>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</si>
  <si>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</si>
  <si>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</si>
  <si>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</si>
  <si>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</si>
  <si>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</si>
  <si>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</si>
  <si>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</si>
  <si>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</si>
  <si>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</si>
  <si>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</si>
  <si>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</si>
  <si>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</si>
  <si>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</si>
  <si>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</si>
  <si>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</si>
  <si>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</si>
  <si>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</si>
  <si>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</si>
  <si>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</si>
  <si>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</si>
  <si>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</si>
  <si>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</si>
  <si>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</si>
  <si>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</si>
  <si>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Banco Montepio</t>
  </si>
  <si>
    <t>BFF Bank</t>
  </si>
  <si>
    <t>Caixa Geral de Depósitos</t>
  </si>
  <si>
    <t>Crédit Agricole Leasing &amp; Factoring</t>
  </si>
  <si>
    <t>ACUMULADO A 2023.08.31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</si>
</sst>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64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/>
    </xf>
    <xf numFmtId="49" fontId="6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8">
      <selection activeCell="J28" sqref="J28"/>
    </sheetView>
  </sheetViews>
  <sheetFormatPr defaultColWidth="9.140625" defaultRowHeight="12.75"/>
  <cols>
    <col min="1" max="1" width="34.00390625" style="2" customWidth="1"/>
    <col min="2" max="3" width="12.7109375" style="0" customWidth="1"/>
    <col min="4" max="4" width="9.8515625" style="0" customWidth="1"/>
    <col min="5" max="6" width="12.7109375" style="0" customWidth="1"/>
    <col min="7" max="7" width="8.57421875" style="0" customWidth="1"/>
    <col min="8" max="9" width="12.7109375" style="0" customWidth="1"/>
    <col min="10" max="10" width="7.8515625" style="0" bestFit="1" customWidth="1"/>
  </cols>
  <sheetData>
    <row r="1" spans="1:10" ht="23.25" thickBot="1">
      <c r="A1" s="65" t="s">
        <v>9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3" t="s">
        <v>11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s="1" customFormat="1" ht="21" customHeight="1" thickBot="1">
      <c r="A11" s="71" t="s">
        <v>6</v>
      </c>
      <c r="B11" s="68" t="s">
        <v>13</v>
      </c>
      <c r="C11" s="69"/>
      <c r="D11" s="69"/>
      <c r="E11" s="69"/>
      <c r="F11" s="69"/>
      <c r="G11" s="69"/>
      <c r="H11" s="69"/>
      <c r="I11" s="69"/>
      <c r="J11" s="70"/>
    </row>
    <row r="12" spans="1:10" s="1" customFormat="1" ht="21" customHeight="1" thickBot="1">
      <c r="A12" s="72"/>
      <c r="B12" s="75" t="s">
        <v>11</v>
      </c>
      <c r="C12" s="76"/>
      <c r="D12" s="76"/>
      <c r="E12" s="76"/>
      <c r="F12" s="76"/>
      <c r="G12" s="76"/>
      <c r="H12" s="76"/>
      <c r="I12" s="76"/>
      <c r="J12" s="77"/>
    </row>
    <row r="13" spans="1:10" s="1" customFormat="1" ht="21.75" customHeight="1" thickBot="1">
      <c r="A13" s="72"/>
      <c r="B13" s="74" t="s">
        <v>2</v>
      </c>
      <c r="C13" s="74"/>
      <c r="D13" s="74"/>
      <c r="E13" s="74" t="s">
        <v>3</v>
      </c>
      <c r="F13" s="74"/>
      <c r="G13" s="74"/>
      <c r="H13" s="75" t="s">
        <v>1</v>
      </c>
      <c r="I13" s="76"/>
      <c r="J13" s="77"/>
    </row>
    <row r="14" spans="1:10" s="1" customFormat="1" ht="21.75" customHeight="1" thickBot="1">
      <c r="A14" s="73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</row>
    <row r="15" spans="1:10" s="23" customFormat="1" ht="12.75">
      <c r="A15" s="20" t="s">
        <v>31</v>
      </c>
      <c r="B15" s="24">
        <v>215298.05595</v>
      </c>
      <c r="C15" s="47">
        <v>208552.87624</v>
      </c>
      <c r="D15" s="42">
        <f>B15/C15-1</f>
        <v>0.03234277959435916</v>
      </c>
      <c r="E15" s="24">
        <v>57684.01547</v>
      </c>
      <c r="F15" s="47">
        <v>41877.35378</v>
      </c>
      <c r="G15" s="42">
        <f>E15/F15-1</f>
        <v>0.37745130155642803</v>
      </c>
      <c r="H15" s="38">
        <f>B15+E15</f>
        <v>272982.07142</v>
      </c>
      <c r="I15" s="28">
        <f>C15+F15</f>
        <v>250430.23002000002</v>
      </c>
      <c r="J15" s="42">
        <f>H15/I15-1</f>
        <v>0.09005239262927223</v>
      </c>
    </row>
    <row r="16" spans="1:10" s="23" customFormat="1" ht="12.75">
      <c r="A16" s="20" t="s">
        <v>28</v>
      </c>
      <c r="B16" s="39"/>
      <c r="C16" s="51"/>
      <c r="D16" s="42" t="e">
        <f aca="true" t="shared" si="0" ref="D16:D27">B16/C16-1</f>
        <v>#DIV/0!</v>
      </c>
      <c r="E16" s="39"/>
      <c r="F16" s="51"/>
      <c r="G16" s="42" t="e">
        <f aca="true" t="shared" si="1" ref="G16:G27">E16/F16-1</f>
        <v>#DIV/0!</v>
      </c>
      <c r="H16" s="38">
        <f aca="true" t="shared" si="2" ref="H16:H27">B16+E16</f>
        <v>0</v>
      </c>
      <c r="I16" s="28">
        <f aca="true" t="shared" si="3" ref="I16:I28">C16+F16</f>
        <v>0</v>
      </c>
      <c r="J16" s="42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26179</v>
      </c>
      <c r="C17" s="47">
        <v>2440</v>
      </c>
      <c r="D17" s="42">
        <f t="shared" si="0"/>
        <v>9.729098360655737</v>
      </c>
      <c r="E17" s="24">
        <v>161261</v>
      </c>
      <c r="F17" s="47">
        <v>55300</v>
      </c>
      <c r="G17" s="42">
        <f t="shared" si="1"/>
        <v>1.916112115732369</v>
      </c>
      <c r="H17" s="38">
        <f t="shared" si="2"/>
        <v>187440</v>
      </c>
      <c r="I17" s="28">
        <f t="shared" si="3"/>
        <v>57740</v>
      </c>
      <c r="J17" s="42">
        <f t="shared" si="4"/>
        <v>2.2462764114998266</v>
      </c>
    </row>
    <row r="18" spans="1:10" s="23" customFormat="1" ht="12.75">
      <c r="A18" s="20" t="s">
        <v>32</v>
      </c>
      <c r="B18" s="39">
        <v>0</v>
      </c>
      <c r="C18" s="51">
        <v>0</v>
      </c>
      <c r="D18" s="42" t="e">
        <f>B18/C18-1</f>
        <v>#DIV/0!</v>
      </c>
      <c r="E18" s="39">
        <v>326705.94828</v>
      </c>
      <c r="F18" s="51">
        <v>235518.9446</v>
      </c>
      <c r="G18" s="42">
        <f>E18/F18-1</f>
        <v>0.38717481447137914</v>
      </c>
      <c r="H18" s="38">
        <f>B18+E18</f>
        <v>326705.94828</v>
      </c>
      <c r="I18" s="28">
        <f>C18+F18</f>
        <v>235518.9446</v>
      </c>
      <c r="J18" s="42">
        <f>H18/I18-1</f>
        <v>0.38717481447137914</v>
      </c>
    </row>
    <row r="19" spans="1:10" s="23" customFormat="1" ht="12.75">
      <c r="A19" s="20" t="s">
        <v>16</v>
      </c>
      <c r="B19" s="24"/>
      <c r="C19" s="47"/>
      <c r="D19" s="42" t="e">
        <f t="shared" si="0"/>
        <v>#DIV/0!</v>
      </c>
      <c r="E19" s="24"/>
      <c r="F19" s="47"/>
      <c r="G19" s="42" t="e">
        <f t="shared" si="1"/>
        <v>#DIV/0!</v>
      </c>
      <c r="H19" s="38">
        <f t="shared" si="2"/>
        <v>0</v>
      </c>
      <c r="I19" s="28">
        <f t="shared" si="3"/>
        <v>0</v>
      </c>
      <c r="J19" s="42" t="e">
        <f t="shared" si="4"/>
        <v>#DIV/0!</v>
      </c>
    </row>
    <row r="20" spans="1:10" s="23" customFormat="1" ht="12.75">
      <c r="A20" s="20" t="s">
        <v>29</v>
      </c>
      <c r="B20" s="24">
        <v>140571</v>
      </c>
      <c r="C20" s="47">
        <v>187151</v>
      </c>
      <c r="D20" s="42">
        <f t="shared" si="0"/>
        <v>-0.2488899337967737</v>
      </c>
      <c r="E20" s="24">
        <v>187213</v>
      </c>
      <c r="F20" s="47">
        <v>511308</v>
      </c>
      <c r="G20" s="42">
        <f t="shared" si="1"/>
        <v>-0.6338547411736175</v>
      </c>
      <c r="H20" s="38">
        <f t="shared" si="2"/>
        <v>327784</v>
      </c>
      <c r="I20" s="28">
        <f t="shared" si="3"/>
        <v>698459</v>
      </c>
      <c r="J20" s="42">
        <f t="shared" si="4"/>
        <v>-0.5307040212811346</v>
      </c>
    </row>
    <row r="21" spans="1:10" s="23" customFormat="1" ht="12.75">
      <c r="A21" s="20" t="s">
        <v>33</v>
      </c>
      <c r="B21" s="24">
        <v>621788.47853</v>
      </c>
      <c r="C21" s="47">
        <v>651276.7773</v>
      </c>
      <c r="D21" s="42">
        <f t="shared" si="0"/>
        <v>-0.04527767578670583</v>
      </c>
      <c r="E21" s="24">
        <v>463953.45347</v>
      </c>
      <c r="F21" s="47">
        <v>546262.23343</v>
      </c>
      <c r="G21" s="42">
        <f t="shared" si="1"/>
        <v>-0.15067631427342187</v>
      </c>
      <c r="H21" s="38">
        <f t="shared" si="2"/>
        <v>1085741.932</v>
      </c>
      <c r="I21" s="28">
        <f t="shared" si="3"/>
        <v>1197539.01073</v>
      </c>
      <c r="J21" s="42">
        <f t="shared" si="4"/>
        <v>-0.09335568839786712</v>
      </c>
    </row>
    <row r="22" spans="1:10" s="23" customFormat="1" ht="12.75">
      <c r="A22" s="20" t="s">
        <v>34</v>
      </c>
      <c r="B22" s="24">
        <v>16464.1748244595</v>
      </c>
      <c r="C22" s="47">
        <v>16019.5354483136</v>
      </c>
      <c r="D22" s="42">
        <f>B22/C22-1</f>
        <v>0.02775607180248829</v>
      </c>
      <c r="E22" s="24">
        <v>714393.792670515</v>
      </c>
      <c r="F22" s="47">
        <v>695100.532383721</v>
      </c>
      <c r="G22" s="42">
        <f>E22/F22-1</f>
        <v>0.02775607180249362</v>
      </c>
      <c r="H22" s="38">
        <f>B22+E22</f>
        <v>730857.9674949745</v>
      </c>
      <c r="I22" s="28">
        <f>C22+F22</f>
        <v>711120.0678320345</v>
      </c>
      <c r="J22" s="42">
        <f>H22/I22-1</f>
        <v>0.0277560718024934</v>
      </c>
    </row>
    <row r="23" spans="1:10" s="23" customFormat="1" ht="12.75">
      <c r="A23" s="20" t="s">
        <v>30</v>
      </c>
      <c r="B23" s="24">
        <v>71550</v>
      </c>
      <c r="C23" s="47">
        <v>56384</v>
      </c>
      <c r="D23" s="42">
        <f t="shared" si="0"/>
        <v>0.26897701475595914</v>
      </c>
      <c r="E23" s="24">
        <v>5581</v>
      </c>
      <c r="F23" s="47">
        <v>8182</v>
      </c>
      <c r="G23" s="42">
        <f t="shared" si="1"/>
        <v>-0.31789293571253974</v>
      </c>
      <c r="H23" s="38">
        <f>B23+E23</f>
        <v>77131</v>
      </c>
      <c r="I23" s="28">
        <f t="shared" si="3"/>
        <v>64566</v>
      </c>
      <c r="J23" s="42">
        <f t="shared" si="4"/>
        <v>0.1946070687358672</v>
      </c>
    </row>
    <row r="24" spans="1:10" s="23" customFormat="1" ht="12.75">
      <c r="A24" s="20" t="s">
        <v>18</v>
      </c>
      <c r="B24" s="24">
        <v>0.30364</v>
      </c>
      <c r="C24" s="47">
        <v>0</v>
      </c>
      <c r="D24" s="42" t="e">
        <f t="shared" si="0"/>
        <v>#DIV/0!</v>
      </c>
      <c r="E24" s="24">
        <v>1187816.28917</v>
      </c>
      <c r="F24" s="47">
        <v>1252484.13648</v>
      </c>
      <c r="G24" s="42">
        <f t="shared" si="1"/>
        <v>-0.05163166975650768</v>
      </c>
      <c r="H24" s="38">
        <f t="shared" si="2"/>
        <v>1187816.59281</v>
      </c>
      <c r="I24" s="28">
        <f t="shared" si="3"/>
        <v>1252484.13648</v>
      </c>
      <c r="J24" s="42">
        <f t="shared" si="4"/>
        <v>-0.051631427326291446</v>
      </c>
    </row>
    <row r="25" spans="1:10" s="23" customFormat="1" ht="13.5" customHeight="1">
      <c r="A25" s="20" t="s">
        <v>15</v>
      </c>
      <c r="B25" s="24">
        <v>1040120.135</v>
      </c>
      <c r="C25" s="47">
        <v>1410981.737</v>
      </c>
      <c r="D25" s="42">
        <f t="shared" si="0"/>
        <v>-0.26283940626227964</v>
      </c>
      <c r="E25" s="24">
        <v>815826.173</v>
      </c>
      <c r="F25" s="47">
        <v>767083.599</v>
      </c>
      <c r="G25" s="42">
        <f t="shared" si="1"/>
        <v>0.06354271433197445</v>
      </c>
      <c r="H25" s="38">
        <f t="shared" si="2"/>
        <v>1855946.308</v>
      </c>
      <c r="I25" s="28">
        <f t="shared" si="3"/>
        <v>2178065.336</v>
      </c>
      <c r="J25" s="42">
        <f t="shared" si="4"/>
        <v>-0.14789227057420107</v>
      </c>
    </row>
    <row r="26" spans="1:10" s="23" customFormat="1" ht="12.75">
      <c r="A26" s="20" t="s">
        <v>27</v>
      </c>
      <c r="B26" s="24">
        <v>635248</v>
      </c>
      <c r="C26" s="47">
        <v>800290</v>
      </c>
      <c r="D26" s="42">
        <f t="shared" si="0"/>
        <v>-0.20622774244336428</v>
      </c>
      <c r="E26" s="24">
        <v>755811</v>
      </c>
      <c r="F26" s="47">
        <v>530271</v>
      </c>
      <c r="G26" s="42">
        <f t="shared" si="1"/>
        <v>0.4253296899132708</v>
      </c>
      <c r="H26" s="38">
        <f t="shared" si="2"/>
        <v>1391059</v>
      </c>
      <c r="I26" s="28">
        <f t="shared" si="3"/>
        <v>1330561</v>
      </c>
      <c r="J26" s="42">
        <f t="shared" si="4"/>
        <v>0.04546803942096611</v>
      </c>
    </row>
    <row r="27" spans="1:10" s="23" customFormat="1" ht="13.5" thickBot="1">
      <c r="A27" s="20" t="s">
        <v>26</v>
      </c>
      <c r="B27" s="40">
        <v>2396178.389252</v>
      </c>
      <c r="C27" s="52">
        <v>2197613.13639</v>
      </c>
      <c r="D27" s="42">
        <f t="shared" si="0"/>
        <v>0.0903549626519713</v>
      </c>
      <c r="E27" s="40">
        <v>103597.01142</v>
      </c>
      <c r="F27" s="52">
        <v>106402.13803</v>
      </c>
      <c r="G27" s="42">
        <f t="shared" si="1"/>
        <v>-0.026363442144452964</v>
      </c>
      <c r="H27" s="38">
        <f t="shared" si="2"/>
        <v>2499775.400672</v>
      </c>
      <c r="I27" s="28">
        <f t="shared" si="3"/>
        <v>2304015.27442</v>
      </c>
      <c r="J27" s="42">
        <f t="shared" si="4"/>
        <v>0.08496476929879693</v>
      </c>
    </row>
    <row r="28" spans="1:10" ht="23.25" customHeight="1" thickBot="1">
      <c r="A28" s="22" t="s">
        <v>0</v>
      </c>
      <c r="B28" s="17">
        <f>SUM(B15:B27)</f>
        <v>5163397.537196459</v>
      </c>
      <c r="C28" s="37">
        <f>SUM(C15:C27)</f>
        <v>5530709.062378313</v>
      </c>
      <c r="D28" s="43">
        <f>B28/(C28)-1</f>
        <v>-0.0664130984000636</v>
      </c>
      <c r="E28" s="17">
        <f>SUM(E15:E27)</f>
        <v>4779842.683480516</v>
      </c>
      <c r="F28" s="37">
        <f>SUM(F15:F27)</f>
        <v>4749789.937703721</v>
      </c>
      <c r="G28" s="43">
        <f>E28/(F28)-1</f>
        <v>0.006327173658404739</v>
      </c>
      <c r="H28" s="17">
        <f>SUM(H15:H27)</f>
        <v>9943240.220676973</v>
      </c>
      <c r="I28" s="44">
        <f t="shared" si="3"/>
        <v>10280499.000082035</v>
      </c>
      <c r="J28" s="43">
        <f>H28/(I28)-1</f>
        <v>-0.032805681845051504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8">
      <selection activeCell="P28" sqref="P28"/>
    </sheetView>
  </sheetViews>
  <sheetFormatPr defaultColWidth="9.140625" defaultRowHeight="12.75"/>
  <cols>
    <col min="1" max="1" width="34.28125" style="2" customWidth="1"/>
    <col min="2" max="3" width="11.7109375" style="0" customWidth="1"/>
    <col min="4" max="4" width="10.57421875" style="0" customWidth="1"/>
    <col min="5" max="6" width="11.7109375" style="0" customWidth="1"/>
    <col min="7" max="7" width="9.28125" style="0" bestFit="1" customWidth="1"/>
    <col min="8" max="9" width="11.7109375" style="0" customWidth="1"/>
    <col min="10" max="10" width="8.574218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5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3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1" customFormat="1" ht="23.25" customHeight="1" thickBot="1">
      <c r="A11" s="16"/>
      <c r="B11" s="85" t="s">
        <v>13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s="1" customFormat="1" ht="21" customHeight="1" thickBot="1">
      <c r="A12" s="9" t="s">
        <v>6</v>
      </c>
      <c r="B12" s="74" t="s">
        <v>12</v>
      </c>
      <c r="C12" s="74"/>
      <c r="D12" s="74"/>
      <c r="E12" s="74"/>
      <c r="F12" s="74"/>
      <c r="G12" s="82"/>
      <c r="H12" s="82"/>
      <c r="I12" s="82"/>
      <c r="J12" s="82"/>
      <c r="K12" s="74" t="s">
        <v>7</v>
      </c>
      <c r="L12" s="74"/>
      <c r="M12" s="74"/>
      <c r="N12" s="83" t="s">
        <v>14</v>
      </c>
      <c r="O12" s="83"/>
      <c r="P12" s="83"/>
    </row>
    <row r="13" spans="1:16" s="1" customFormat="1" ht="21.75" customHeight="1" thickBot="1">
      <c r="A13" s="9"/>
      <c r="B13" s="74" t="s">
        <v>4</v>
      </c>
      <c r="C13" s="74"/>
      <c r="D13" s="74"/>
      <c r="E13" s="74" t="s">
        <v>5</v>
      </c>
      <c r="F13" s="74"/>
      <c r="G13" s="74"/>
      <c r="H13" s="74" t="s">
        <v>1</v>
      </c>
      <c r="I13" s="74"/>
      <c r="J13" s="74"/>
      <c r="K13" s="74"/>
      <c r="L13" s="74"/>
      <c r="M13" s="74"/>
      <c r="N13" s="83"/>
      <c r="O13" s="83"/>
      <c r="P13" s="83"/>
    </row>
    <row r="14" spans="1:16" s="1" customFormat="1" ht="21.75" customHeight="1" thickBot="1">
      <c r="A14" s="21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  <c r="K14" s="35">
        <v>2023</v>
      </c>
      <c r="L14" s="35">
        <v>2022</v>
      </c>
      <c r="M14" s="35" t="s">
        <v>20</v>
      </c>
      <c r="N14" s="35">
        <v>2023</v>
      </c>
      <c r="O14" s="35">
        <v>2022</v>
      </c>
      <c r="P14" s="35" t="s">
        <v>20</v>
      </c>
    </row>
    <row r="15" spans="1:16" s="23" customFormat="1" ht="12.75">
      <c r="A15" s="20" t="s">
        <v>31</v>
      </c>
      <c r="B15" s="24">
        <v>0</v>
      </c>
      <c r="C15" s="47">
        <v>0</v>
      </c>
      <c r="D15" s="36" t="e">
        <f>B15/C15-1</f>
        <v>#DIV/0!</v>
      </c>
      <c r="E15" s="24">
        <v>0</v>
      </c>
      <c r="F15" s="47">
        <v>0</v>
      </c>
      <c r="G15" s="36" t="e">
        <f>E15/F15-1</f>
        <v>#DIV/0!</v>
      </c>
      <c r="H15" s="24">
        <f>B15+E15</f>
        <v>0</v>
      </c>
      <c r="I15" s="27">
        <f>C15+F15</f>
        <v>0</v>
      </c>
      <c r="J15" s="36" t="e">
        <f>H15/I15-1</f>
        <v>#DIV/0!</v>
      </c>
      <c r="K15" s="61">
        <v>461998.49628</v>
      </c>
      <c r="L15" s="53">
        <v>291643.40573</v>
      </c>
      <c r="M15" s="36">
        <f aca="true" t="shared" si="0" ref="M15:M27">K15/L15-1</f>
        <v>0.5841211808770082</v>
      </c>
      <c r="N15" s="26">
        <f>K15+H15+'Ind Produção - 1'!H15</f>
        <v>734980.5677</v>
      </c>
      <c r="O15" s="29">
        <f>L15+I15+'Ind Produção - 1'!I15</f>
        <v>542073.63575</v>
      </c>
      <c r="P15" s="36">
        <f>N15/O15-1</f>
        <v>0.35586850056468555</v>
      </c>
    </row>
    <row r="16" spans="1:16" s="23" customFormat="1" ht="12.75">
      <c r="A16" s="20" t="s">
        <v>28</v>
      </c>
      <c r="B16" s="24"/>
      <c r="C16" s="47"/>
      <c r="D16" s="36" t="e">
        <f aca="true" t="shared" si="1" ref="D16:D27">B16/C16-1</f>
        <v>#DIV/0!</v>
      </c>
      <c r="E16" s="24"/>
      <c r="F16" s="47"/>
      <c r="G16" s="36" t="e">
        <f aca="true" t="shared" si="2" ref="G16:G27">E16/F16-1</f>
        <v>#DIV/0!</v>
      </c>
      <c r="H16" s="24">
        <f aca="true" t="shared" si="3" ref="H16:H27">B16+E16</f>
        <v>0</v>
      </c>
      <c r="I16" s="27">
        <f aca="true" t="shared" si="4" ref="I16:I27">C16+F16</f>
        <v>0</v>
      </c>
      <c r="J16" s="36" t="e">
        <f aca="true" t="shared" si="5" ref="J16:J27">H16/I16-1</f>
        <v>#DIV/0!</v>
      </c>
      <c r="K16" s="61"/>
      <c r="L16" s="53"/>
      <c r="M16" s="36" t="e">
        <f t="shared" si="0"/>
        <v>#DIV/0!</v>
      </c>
      <c r="N16" s="26">
        <f>K16+H16+'Ind Produção - 1'!H16</f>
        <v>0</v>
      </c>
      <c r="O16" s="29">
        <f>L16+I16+'Ind Produção - 1'!I16</f>
        <v>0</v>
      </c>
      <c r="P16" s="36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43042</v>
      </c>
      <c r="C17" s="47">
        <v>26643</v>
      </c>
      <c r="D17" s="36">
        <f t="shared" si="1"/>
        <v>0.615508764028075</v>
      </c>
      <c r="E17" s="24">
        <v>27090</v>
      </c>
      <c r="F17" s="47">
        <v>37739</v>
      </c>
      <c r="G17" s="36">
        <f t="shared" si="2"/>
        <v>-0.2821749383926442</v>
      </c>
      <c r="H17" s="24">
        <f t="shared" si="3"/>
        <v>70132</v>
      </c>
      <c r="I17" s="27">
        <f t="shared" si="4"/>
        <v>64382</v>
      </c>
      <c r="J17" s="36">
        <f t="shared" si="5"/>
        <v>0.08931067689726935</v>
      </c>
      <c r="K17" s="61">
        <v>333938</v>
      </c>
      <c r="L17" s="53">
        <v>336456</v>
      </c>
      <c r="M17" s="36">
        <f t="shared" si="0"/>
        <v>-0.007483890909955493</v>
      </c>
      <c r="N17" s="26">
        <f>K17+H17+'Ind Produção - 1'!H17</f>
        <v>591510</v>
      </c>
      <c r="O17" s="29">
        <f>L17+I17+'Ind Produção - 1'!I17</f>
        <v>458578</v>
      </c>
      <c r="P17" s="36">
        <f t="shared" si="6"/>
        <v>0.28987871201845716</v>
      </c>
    </row>
    <row r="18" spans="1:16" s="23" customFormat="1" ht="12.75">
      <c r="A18" s="20" t="s">
        <v>32</v>
      </c>
      <c r="B18" s="25">
        <v>0</v>
      </c>
      <c r="C18" s="48">
        <v>0</v>
      </c>
      <c r="D18" s="36" t="e">
        <f>B18/C18-1</f>
        <v>#DIV/0!</v>
      </c>
      <c r="E18" s="25">
        <v>0</v>
      </c>
      <c r="F18" s="48">
        <v>0</v>
      </c>
      <c r="G18" s="36" t="e">
        <f>E18/F18-1</f>
        <v>#DIV/0!</v>
      </c>
      <c r="H18" s="24">
        <f>B18+E18</f>
        <v>0</v>
      </c>
      <c r="I18" s="27">
        <f>C18+F18</f>
        <v>0</v>
      </c>
      <c r="J18" s="36" t="e">
        <f>H18/I18-1</f>
        <v>#DIV/0!</v>
      </c>
      <c r="K18" s="61">
        <v>0</v>
      </c>
      <c r="L18" s="53">
        <v>0</v>
      </c>
      <c r="M18" s="36" t="e">
        <f t="shared" si="0"/>
        <v>#DIV/0!</v>
      </c>
      <c r="N18" s="26">
        <f>K18+H18+'Ind Produção - 1'!H18</f>
        <v>326705.94828</v>
      </c>
      <c r="O18" s="29">
        <f>L18+I18+'Ind Produção - 1'!I18</f>
        <v>235518.9446</v>
      </c>
      <c r="P18" s="36">
        <f>N18/O18-1</f>
        <v>0.38717481447137914</v>
      </c>
    </row>
    <row r="19" spans="1:16" s="23" customFormat="1" ht="12.75">
      <c r="A19" s="20" t="s">
        <v>16</v>
      </c>
      <c r="B19" s="24"/>
      <c r="C19" s="47"/>
      <c r="D19" s="36" t="e">
        <f t="shared" si="1"/>
        <v>#DIV/0!</v>
      </c>
      <c r="E19" s="24"/>
      <c r="F19" s="47"/>
      <c r="G19" s="36" t="e">
        <f t="shared" si="2"/>
        <v>#DIV/0!</v>
      </c>
      <c r="H19" s="24">
        <f t="shared" si="3"/>
        <v>0</v>
      </c>
      <c r="I19" s="27">
        <f t="shared" si="4"/>
        <v>0</v>
      </c>
      <c r="J19" s="36" t="e">
        <f t="shared" si="5"/>
        <v>#DIV/0!</v>
      </c>
      <c r="K19" s="61"/>
      <c r="L19" s="53"/>
      <c r="M19" s="36" t="e">
        <f t="shared" si="0"/>
        <v>#DIV/0!</v>
      </c>
      <c r="N19" s="26">
        <f>K19+H19+'Ind Produção - 1'!H19</f>
        <v>0</v>
      </c>
      <c r="O19" s="29">
        <f>L19+I19+'Ind Produção - 1'!I19</f>
        <v>0</v>
      </c>
      <c r="P19" s="36" t="e">
        <f t="shared" si="6"/>
        <v>#DIV/0!</v>
      </c>
    </row>
    <row r="20" spans="1:16" s="23" customFormat="1" ht="12.75">
      <c r="A20" s="20" t="s">
        <v>29</v>
      </c>
      <c r="B20" s="24">
        <v>64</v>
      </c>
      <c r="C20" s="47">
        <v>249</v>
      </c>
      <c r="D20" s="36">
        <f t="shared" si="1"/>
        <v>-0.7429718875502008</v>
      </c>
      <c r="E20" s="24">
        <v>62533</v>
      </c>
      <c r="F20" s="47">
        <v>42514</v>
      </c>
      <c r="G20" s="36">
        <f t="shared" si="2"/>
        <v>0.4708801806463754</v>
      </c>
      <c r="H20" s="24">
        <f t="shared" si="3"/>
        <v>62597</v>
      </c>
      <c r="I20" s="27">
        <f t="shared" si="4"/>
        <v>42763</v>
      </c>
      <c r="J20" s="36">
        <f t="shared" si="5"/>
        <v>0.46381217407571973</v>
      </c>
      <c r="K20" s="61">
        <v>1546015</v>
      </c>
      <c r="L20" s="53">
        <v>1396197</v>
      </c>
      <c r="M20" s="36">
        <f t="shared" si="0"/>
        <v>0.10730434172255054</v>
      </c>
      <c r="N20" s="26">
        <f>K20+H20+'Ind Produção - 1'!H20</f>
        <v>1936396</v>
      </c>
      <c r="O20" s="29">
        <f>L20+I20+'Ind Produção - 1'!I20</f>
        <v>2137419</v>
      </c>
      <c r="P20" s="36">
        <f t="shared" si="6"/>
        <v>-0.09404941193093164</v>
      </c>
    </row>
    <row r="21" spans="1:16" s="23" customFormat="1" ht="13.5" customHeight="1">
      <c r="A21" s="20" t="s">
        <v>33</v>
      </c>
      <c r="B21" s="25">
        <v>253885.52233</v>
      </c>
      <c r="C21" s="48">
        <v>124091.4792</v>
      </c>
      <c r="D21" s="36">
        <f t="shared" si="1"/>
        <v>1.0459545165128468</v>
      </c>
      <c r="E21" s="25">
        <v>218641.24849</v>
      </c>
      <c r="F21" s="48">
        <v>283267.74177</v>
      </c>
      <c r="G21" s="36">
        <f t="shared" si="2"/>
        <v>-0.228146321484335</v>
      </c>
      <c r="H21" s="24">
        <f t="shared" si="3"/>
        <v>472526.77082</v>
      </c>
      <c r="I21" s="27">
        <f t="shared" si="4"/>
        <v>407359.22097</v>
      </c>
      <c r="J21" s="36">
        <f t="shared" si="5"/>
        <v>0.15997563451447983</v>
      </c>
      <c r="K21" s="61">
        <v>2801888.37197</v>
      </c>
      <c r="L21" s="53">
        <v>2091363.93034</v>
      </c>
      <c r="M21" s="36">
        <f t="shared" si="0"/>
        <v>0.3397421325491101</v>
      </c>
      <c r="N21" s="26">
        <f>K21+H21+'Ind Produção - 1'!H21</f>
        <v>4360157.07479</v>
      </c>
      <c r="O21" s="29">
        <f>L21+I21+'Ind Produção - 1'!I21</f>
        <v>3696262.16204</v>
      </c>
      <c r="P21" s="36">
        <f t="shared" si="6"/>
        <v>0.1796125068097416</v>
      </c>
    </row>
    <row r="22" spans="1:16" s="23" customFormat="1" ht="12.75">
      <c r="A22" s="20" t="s">
        <v>34</v>
      </c>
      <c r="B22" s="25">
        <v>0</v>
      </c>
      <c r="C22" s="48">
        <v>0</v>
      </c>
      <c r="D22" s="36" t="e">
        <f>B22/C22-1</f>
        <v>#DIV/0!</v>
      </c>
      <c r="E22" s="25">
        <v>1011316.66967715</v>
      </c>
      <c r="F22" s="48">
        <v>984004.568227444</v>
      </c>
      <c r="G22" s="36">
        <f>E22/F22-1</f>
        <v>0.02775607180249695</v>
      </c>
      <c r="H22" s="24">
        <f>B22+E22</f>
        <v>1011316.66967715</v>
      </c>
      <c r="I22" s="27">
        <f>C22+F22</f>
        <v>984004.568227444</v>
      </c>
      <c r="J22" s="36">
        <f>H22/I22-1</f>
        <v>0.02775607180249695</v>
      </c>
      <c r="K22" s="61">
        <v>150259.250696792</v>
      </c>
      <c r="L22" s="53">
        <v>146201.277539781</v>
      </c>
      <c r="M22" s="36">
        <f t="shared" si="0"/>
        <v>0.027756071802497395</v>
      </c>
      <c r="N22" s="26">
        <f>K22+H22+'Ind Produção - 1'!H22</f>
        <v>1892433.8878689166</v>
      </c>
      <c r="O22" s="29">
        <f>L22+I22+'Ind Produção - 1'!I22</f>
        <v>1841325.9135992595</v>
      </c>
      <c r="P22" s="36">
        <f>N22/O22-1</f>
        <v>0.02775607180249584</v>
      </c>
    </row>
    <row r="23" spans="1:16" s="23" customFormat="1" ht="12.75">
      <c r="A23" s="20" t="s">
        <v>30</v>
      </c>
      <c r="B23" s="25">
        <v>0</v>
      </c>
      <c r="C23" s="48">
        <v>0</v>
      </c>
      <c r="D23" s="36" t="e">
        <f t="shared" si="1"/>
        <v>#DIV/0!</v>
      </c>
      <c r="E23" s="25">
        <v>0</v>
      </c>
      <c r="F23" s="48">
        <v>1266</v>
      </c>
      <c r="G23" s="36">
        <f t="shared" si="2"/>
        <v>-1</v>
      </c>
      <c r="H23" s="24">
        <f t="shared" si="3"/>
        <v>0</v>
      </c>
      <c r="I23" s="27">
        <f t="shared" si="4"/>
        <v>1266</v>
      </c>
      <c r="J23" s="36">
        <f t="shared" si="5"/>
        <v>-1</v>
      </c>
      <c r="K23" s="61">
        <v>177440</v>
      </c>
      <c r="L23" s="53">
        <v>177999</v>
      </c>
      <c r="M23" s="36">
        <f t="shared" si="0"/>
        <v>-0.0031404670812756885</v>
      </c>
      <c r="N23" s="26">
        <f>K23+H23+'Ind Produção - 1'!H23</f>
        <v>254571</v>
      </c>
      <c r="O23" s="29">
        <f>L23+I23+'Ind Produção - 1'!I23</f>
        <v>243831</v>
      </c>
      <c r="P23" s="36">
        <f t="shared" si="6"/>
        <v>0.044046901337401634</v>
      </c>
    </row>
    <row r="24" spans="1:16" s="23" customFormat="1" ht="12.75">
      <c r="A24" s="20" t="s">
        <v>18</v>
      </c>
      <c r="B24" s="25">
        <v>0</v>
      </c>
      <c r="C24" s="48">
        <v>0</v>
      </c>
      <c r="D24" s="36" t="e">
        <f t="shared" si="1"/>
        <v>#DIV/0!</v>
      </c>
      <c r="E24" s="25">
        <v>0</v>
      </c>
      <c r="F24" s="48">
        <v>0</v>
      </c>
      <c r="G24" s="36" t="e">
        <f t="shared" si="2"/>
        <v>#DIV/0!</v>
      </c>
      <c r="H24" s="24">
        <f t="shared" si="3"/>
        <v>0</v>
      </c>
      <c r="I24" s="27">
        <f t="shared" si="4"/>
        <v>0</v>
      </c>
      <c r="J24" s="36" t="e">
        <f t="shared" si="5"/>
        <v>#DIV/0!</v>
      </c>
      <c r="K24" s="61">
        <v>23698.05706</v>
      </c>
      <c r="L24" s="53">
        <v>23759.17998</v>
      </c>
      <c r="M24" s="36">
        <f t="shared" si="0"/>
        <v>-0.0025726022552736705</v>
      </c>
      <c r="N24" s="26">
        <f>K24+H24+'Ind Produção - 1'!H24</f>
        <v>1211514.64987</v>
      </c>
      <c r="O24" s="29">
        <f>L24+I24+'Ind Produção - 1'!I24</f>
        <v>1276243.3164600001</v>
      </c>
      <c r="P24" s="36">
        <f t="shared" si="6"/>
        <v>-0.0507181238523875</v>
      </c>
    </row>
    <row r="25" spans="1:16" s="23" customFormat="1" ht="13.5" customHeight="1">
      <c r="A25" s="20" t="s">
        <v>15</v>
      </c>
      <c r="B25" s="25">
        <v>1155.712</v>
      </c>
      <c r="C25" s="48">
        <v>1604.892</v>
      </c>
      <c r="D25" s="36">
        <f t="shared" si="1"/>
        <v>-0.27988176151417044</v>
      </c>
      <c r="E25" s="25">
        <v>143792.782</v>
      </c>
      <c r="F25" s="48">
        <v>150307.602</v>
      </c>
      <c r="G25" s="36">
        <f t="shared" si="2"/>
        <v>-0.043343250197019345</v>
      </c>
      <c r="H25" s="24">
        <f t="shared" si="3"/>
        <v>144948.494</v>
      </c>
      <c r="I25" s="27">
        <f t="shared" si="4"/>
        <v>151912.494</v>
      </c>
      <c r="J25" s="36">
        <f t="shared" si="5"/>
        <v>-0.04584218069647383</v>
      </c>
      <c r="K25" s="61">
        <v>4550366.79897999</v>
      </c>
      <c r="L25" s="53">
        <v>4485526.32894005</v>
      </c>
      <c r="M25" s="36">
        <f t="shared" si="0"/>
        <v>0.014455487558193036</v>
      </c>
      <c r="N25" s="26">
        <f>K25+H25+'Ind Produção - 1'!H25</f>
        <v>6551261.60097999</v>
      </c>
      <c r="O25" s="29">
        <f>L25+I25+'Ind Produção - 1'!I25</f>
        <v>6815504.15894005</v>
      </c>
      <c r="P25" s="36">
        <f t="shared" si="6"/>
        <v>-0.038770801366681984</v>
      </c>
    </row>
    <row r="26" spans="1:16" s="23" customFormat="1" ht="12.75">
      <c r="A26" s="20" t="s">
        <v>27</v>
      </c>
      <c r="B26" s="25">
        <v>66783</v>
      </c>
      <c r="C26" s="48">
        <v>26494</v>
      </c>
      <c r="D26" s="36">
        <f t="shared" si="1"/>
        <v>1.5206839284366271</v>
      </c>
      <c r="E26" s="25">
        <v>299974</v>
      </c>
      <c r="F26" s="48">
        <v>243922</v>
      </c>
      <c r="G26" s="36">
        <f t="shared" si="2"/>
        <v>0.22979477045940921</v>
      </c>
      <c r="H26" s="24">
        <f t="shared" si="3"/>
        <v>366757</v>
      </c>
      <c r="I26" s="27">
        <f t="shared" si="4"/>
        <v>270416</v>
      </c>
      <c r="J26" s="36">
        <f t="shared" si="5"/>
        <v>0.3562695994319862</v>
      </c>
      <c r="K26" s="61">
        <v>649180</v>
      </c>
      <c r="L26" s="53">
        <v>587828</v>
      </c>
      <c r="M26" s="36">
        <f t="shared" si="0"/>
        <v>0.10437066624931113</v>
      </c>
      <c r="N26" s="26">
        <f>K26+H26+'Ind Produção - 1'!H26</f>
        <v>2406996</v>
      </c>
      <c r="O26" s="29">
        <f>L26+I26+'Ind Produção - 1'!I26</f>
        <v>2188805</v>
      </c>
      <c r="P26" s="36">
        <f t="shared" si="6"/>
        <v>0.09968498792720237</v>
      </c>
    </row>
    <row r="27" spans="1:16" s="23" customFormat="1" ht="13.5" thickBot="1">
      <c r="A27" s="20" t="s">
        <v>26</v>
      </c>
      <c r="B27" s="41">
        <v>729.015</v>
      </c>
      <c r="C27" s="50">
        <v>0</v>
      </c>
      <c r="D27" s="36" t="e">
        <f t="shared" si="1"/>
        <v>#DIV/0!</v>
      </c>
      <c r="E27" s="41">
        <v>962109.66206</v>
      </c>
      <c r="F27" s="50">
        <v>816405.66613</v>
      </c>
      <c r="G27" s="36">
        <f t="shared" si="2"/>
        <v>0.17847009394322222</v>
      </c>
      <c r="H27" s="24">
        <f t="shared" si="3"/>
        <v>962838.67706</v>
      </c>
      <c r="I27" s="27">
        <f t="shared" si="4"/>
        <v>816405.66613</v>
      </c>
      <c r="J27" s="36">
        <f t="shared" si="5"/>
        <v>0.17936305075408776</v>
      </c>
      <c r="K27" s="62">
        <v>2403449.44349</v>
      </c>
      <c r="L27" s="54">
        <v>2307715.72067</v>
      </c>
      <c r="M27" s="36">
        <f t="shared" si="0"/>
        <v>0.04148419233899636</v>
      </c>
      <c r="N27" s="26">
        <f>K27+H27+'Ind Produção - 1'!H27</f>
        <v>5866063.521222</v>
      </c>
      <c r="O27" s="29">
        <f>L27+I27+'Ind Produção - 1'!I27</f>
        <v>5428136.661220001</v>
      </c>
      <c r="P27" s="36">
        <f t="shared" si="6"/>
        <v>0.08067719870257894</v>
      </c>
    </row>
    <row r="28" spans="1:16" ht="23.25" customHeight="1" thickBot="1">
      <c r="A28" s="22" t="s">
        <v>0</v>
      </c>
      <c r="B28" s="17">
        <f>SUM(B15:B27)</f>
        <v>365659.24933</v>
      </c>
      <c r="C28" s="37">
        <f>SUM(C15:C27)</f>
        <v>179082.3712</v>
      </c>
      <c r="D28" s="43">
        <f>B28/(C28)-1</f>
        <v>1.041849495736407</v>
      </c>
      <c r="E28" s="17">
        <f>SUM(E15:E27)</f>
        <v>2725457.3622271502</v>
      </c>
      <c r="F28" s="37">
        <f>SUM(F15:F27)</f>
        <v>2559426.578127444</v>
      </c>
      <c r="G28" s="43">
        <f>E28/(F28)-1</f>
        <v>0.0648703055280373</v>
      </c>
      <c r="H28" s="45">
        <f>B28+E28</f>
        <v>3091116.6115571503</v>
      </c>
      <c r="I28" s="37">
        <f>C28+F28</f>
        <v>2738508.9493274437</v>
      </c>
      <c r="J28" s="43">
        <f>H28/(I28)-1</f>
        <v>0.12875899577260985</v>
      </c>
      <c r="K28" s="17">
        <f>SUM(K15:K27)</f>
        <v>13098233.418476783</v>
      </c>
      <c r="L28" s="37">
        <f>SUM(L15:L27)</f>
        <v>11844689.84319983</v>
      </c>
      <c r="M28" s="43">
        <f>K28/(L28)-1</f>
        <v>0.10583169267168491</v>
      </c>
      <c r="N28" s="17">
        <f>SUM(N15:N27)</f>
        <v>26132590.25071091</v>
      </c>
      <c r="O28" s="44">
        <f>L28+I28+'Ind Produção - 1'!I28</f>
        <v>24863697.792609308</v>
      </c>
      <c r="P28" s="43">
        <f>N28/(O28)-1</f>
        <v>0.051033939870310796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9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9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6:P6"/>
    <mergeCell ref="A1:P1"/>
    <mergeCell ref="A10:P10"/>
    <mergeCell ref="B12:J12"/>
    <mergeCell ref="B13:D13"/>
    <mergeCell ref="E13:G13"/>
    <mergeCell ref="H13:J13"/>
    <mergeCell ref="K12:M13"/>
    <mergeCell ref="N12:P13"/>
    <mergeCell ref="A3:P3"/>
    <mergeCell ref="B11:P11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0" sqref="G20"/>
    </sheetView>
  </sheetViews>
  <sheetFormatPr defaultColWidth="9.140625" defaultRowHeight="12.75"/>
  <cols>
    <col min="1" max="1" width="33.140625" style="0" customWidth="1"/>
    <col min="2" max="2" width="11.8515625" style="0" customWidth="1"/>
    <col min="3" max="3" width="12.28125" style="0" customWidth="1"/>
    <col min="4" max="4" width="8.57421875" style="0" customWidth="1"/>
    <col min="5" max="5" width="10.7109375" style="0" customWidth="1"/>
    <col min="6" max="6" width="11.28125" style="0" customWidth="1"/>
    <col min="7" max="7" width="9.7109375" style="0" customWidth="1"/>
  </cols>
  <sheetData>
    <row r="1" spans="1:7" ht="12.75">
      <c r="A1" s="86" t="s">
        <v>35</v>
      </c>
      <c r="B1" s="86"/>
      <c r="C1" s="86"/>
      <c r="D1" s="86"/>
      <c r="E1" s="86"/>
      <c r="F1" s="86"/>
      <c r="G1" s="86"/>
    </row>
    <row r="3" spans="1:7" ht="15.75" thickBot="1">
      <c r="A3" s="63" t="s">
        <v>10</v>
      </c>
      <c r="B3" s="63"/>
      <c r="C3" s="63"/>
      <c r="D3" s="63"/>
      <c r="E3" s="63"/>
      <c r="F3" s="63"/>
      <c r="G3" s="63"/>
    </row>
    <row r="4" spans="1:7" ht="19.5" customHeight="1" thickBot="1">
      <c r="A4" s="10"/>
      <c r="B4" s="75" t="s">
        <v>21</v>
      </c>
      <c r="C4" s="76"/>
      <c r="D4" s="76"/>
      <c r="E4" s="76"/>
      <c r="F4" s="76"/>
      <c r="G4" s="77"/>
    </row>
    <row r="5" spans="1:7" ht="19.5" customHeight="1" thickBot="1">
      <c r="A5" s="9" t="s">
        <v>6</v>
      </c>
      <c r="B5" s="87" t="s">
        <v>22</v>
      </c>
      <c r="C5" s="88"/>
      <c r="D5" s="89"/>
      <c r="E5" s="75" t="s">
        <v>19</v>
      </c>
      <c r="F5" s="76"/>
      <c r="G5" s="77"/>
    </row>
    <row r="6" spans="1:7" ht="19.5" customHeight="1" thickBot="1">
      <c r="A6" s="11"/>
      <c r="B6" s="32">
        <v>2023</v>
      </c>
      <c r="C6" s="32">
        <v>2022</v>
      </c>
      <c r="D6" s="33" t="s">
        <v>20</v>
      </c>
      <c r="E6" s="32">
        <v>2023</v>
      </c>
      <c r="F6" s="32">
        <v>2022</v>
      </c>
      <c r="G6" s="33" t="s">
        <v>20</v>
      </c>
    </row>
    <row r="7" spans="1:7" ht="12" customHeight="1">
      <c r="A7" s="20" t="s">
        <v>31</v>
      </c>
      <c r="B7" s="25">
        <v>241089</v>
      </c>
      <c r="C7" s="48">
        <v>224303</v>
      </c>
      <c r="D7" s="34">
        <f>B7/C7-1</f>
        <v>0.0748362705804202</v>
      </c>
      <c r="E7" s="58">
        <v>279116</v>
      </c>
      <c r="F7" s="60">
        <v>256403</v>
      </c>
      <c r="G7" s="34">
        <f>E7/F7-1</f>
        <v>0.08858320690475541</v>
      </c>
    </row>
    <row r="8" spans="1:7" ht="12.75">
      <c r="A8" s="20" t="s">
        <v>28</v>
      </c>
      <c r="B8" s="26"/>
      <c r="C8" s="49"/>
      <c r="D8" s="34" t="e">
        <f aca="true" t="shared" si="0" ref="D8:D19">B8/C8-1</f>
        <v>#DIV/0!</v>
      </c>
      <c r="E8" s="26"/>
      <c r="F8" s="49"/>
      <c r="G8" s="34" t="e">
        <f aca="true" t="shared" si="1" ref="G8:G19">E8/F8-1</f>
        <v>#DIV/0!</v>
      </c>
    </row>
    <row r="9" spans="1:7" ht="12.75">
      <c r="A9" s="20" t="s">
        <v>17</v>
      </c>
      <c r="B9" s="24">
        <v>173382</v>
      </c>
      <c r="C9" s="47">
        <v>203436</v>
      </c>
      <c r="D9" s="34">
        <f t="shared" si="0"/>
        <v>-0.14773196484398043</v>
      </c>
      <c r="E9" s="24">
        <v>173667</v>
      </c>
      <c r="F9" s="47">
        <v>203721</v>
      </c>
      <c r="G9" s="34">
        <f t="shared" si="1"/>
        <v>-0.14752529194339314</v>
      </c>
    </row>
    <row r="10" spans="1:7" ht="12.75">
      <c r="A10" s="20" t="s">
        <v>32</v>
      </c>
      <c r="B10" s="24">
        <v>257284.72926</v>
      </c>
      <c r="C10" s="47">
        <v>241502.08953</v>
      </c>
      <c r="D10" s="34">
        <f>B10/C10-1</f>
        <v>0.0653519800210236</v>
      </c>
      <c r="E10" s="25">
        <v>257284.72926</v>
      </c>
      <c r="F10" s="48">
        <v>241502.08953</v>
      </c>
      <c r="G10" s="34">
        <f>E10/F10-1</f>
        <v>0.0653519800210236</v>
      </c>
    </row>
    <row r="11" spans="1:7" ht="12.75">
      <c r="A11" s="20" t="s">
        <v>16</v>
      </c>
      <c r="B11" s="26"/>
      <c r="C11" s="49"/>
      <c r="D11" s="34" t="e">
        <f t="shared" si="0"/>
        <v>#DIV/0!</v>
      </c>
      <c r="E11" s="24"/>
      <c r="F11" s="47"/>
      <c r="G11" s="34" t="e">
        <f t="shared" si="1"/>
        <v>#DIV/0!</v>
      </c>
    </row>
    <row r="12" spans="1:7" ht="12" customHeight="1">
      <c r="A12" s="20" t="s">
        <v>29</v>
      </c>
      <c r="B12" s="25">
        <v>1062760.74</v>
      </c>
      <c r="C12" s="48">
        <v>1226700.01</v>
      </c>
      <c r="D12" s="34">
        <f t="shared" si="0"/>
        <v>-0.13364251134228</v>
      </c>
      <c r="E12" s="25">
        <v>1045993</v>
      </c>
      <c r="F12" s="48">
        <v>1232751</v>
      </c>
      <c r="G12" s="34">
        <f t="shared" si="1"/>
        <v>-0.15149693652651675</v>
      </c>
    </row>
    <row r="13" spans="1:7" ht="12.75">
      <c r="A13" s="20" t="s">
        <v>33</v>
      </c>
      <c r="B13" s="24">
        <v>1369805.59769</v>
      </c>
      <c r="C13" s="47">
        <v>1089236.41259</v>
      </c>
      <c r="D13" s="34">
        <f t="shared" si="0"/>
        <v>0.2575833692823939</v>
      </c>
      <c r="E13" s="24">
        <v>1369805.59769</v>
      </c>
      <c r="F13" s="47">
        <v>1089236.41259</v>
      </c>
      <c r="G13" s="34">
        <f t="shared" si="1"/>
        <v>0.2575833692823939</v>
      </c>
    </row>
    <row r="14" spans="1:7" ht="12.75">
      <c r="A14" s="20" t="s">
        <v>34</v>
      </c>
      <c r="B14" s="25">
        <v>460836.769859999</v>
      </c>
      <c r="C14" s="48">
        <v>515967.04413</v>
      </c>
      <c r="D14" s="34">
        <f>B14/C14-1</f>
        <v>-0.10684844099482971</v>
      </c>
      <c r="E14" s="25">
        <v>545747.992659999</v>
      </c>
      <c r="F14" s="48">
        <v>515967.04415</v>
      </c>
      <c r="G14" s="34">
        <f>E14/F14-1</f>
        <v>0.05771870286611036</v>
      </c>
    </row>
    <row r="15" spans="1:7" ht="12.75">
      <c r="A15" s="20" t="s">
        <v>30</v>
      </c>
      <c r="B15" s="24">
        <v>117816</v>
      </c>
      <c r="C15" s="47">
        <v>95200</v>
      </c>
      <c r="D15" s="34">
        <f t="shared" si="0"/>
        <v>0.237563025210084</v>
      </c>
      <c r="E15" s="25">
        <v>126155</v>
      </c>
      <c r="F15" s="48">
        <v>102463</v>
      </c>
      <c r="G15" s="34">
        <f t="shared" si="1"/>
        <v>0.23122492997472266</v>
      </c>
    </row>
    <row r="16" spans="1:7" ht="12.75">
      <c r="A16" s="20" t="s">
        <v>18</v>
      </c>
      <c r="B16" s="25">
        <v>120820.56142</v>
      </c>
      <c r="C16" s="48">
        <v>146274.42228</v>
      </c>
      <c r="D16" s="34">
        <f t="shared" si="0"/>
        <v>-0.17401443439835274</v>
      </c>
      <c r="E16" s="25">
        <v>121361.76793</v>
      </c>
      <c r="F16" s="48">
        <v>146784.22676</v>
      </c>
      <c r="G16" s="34">
        <f t="shared" si="1"/>
        <v>-0.17319612189371725</v>
      </c>
    </row>
    <row r="17" spans="1:9" ht="13.5">
      <c r="A17" s="20" t="s">
        <v>15</v>
      </c>
      <c r="B17" s="26">
        <v>2256067.16632</v>
      </c>
      <c r="C17" s="49">
        <v>2335485.48022</v>
      </c>
      <c r="D17" s="34">
        <f t="shared" si="0"/>
        <v>-0.0340050557250815</v>
      </c>
      <c r="E17" s="25">
        <v>2468470.3519</v>
      </c>
      <c r="F17" s="48">
        <v>2548756.4839</v>
      </c>
      <c r="G17" s="34">
        <f t="shared" si="1"/>
        <v>-0.0315001187862205</v>
      </c>
      <c r="I17" s="46"/>
    </row>
    <row r="18" spans="1:7" ht="12.75">
      <c r="A18" s="20" t="s">
        <v>27</v>
      </c>
      <c r="B18" s="25">
        <v>727805</v>
      </c>
      <c r="C18" s="48">
        <v>636575</v>
      </c>
      <c r="D18" s="34">
        <f t="shared" si="0"/>
        <v>0.1433138279071593</v>
      </c>
      <c r="E18" s="25">
        <v>912275</v>
      </c>
      <c r="F18" s="48">
        <v>825115</v>
      </c>
      <c r="G18" s="34">
        <f t="shared" si="1"/>
        <v>0.10563376014252568</v>
      </c>
    </row>
    <row r="19" spans="1:7" ht="13.5" thickBot="1">
      <c r="A19" s="20" t="s">
        <v>26</v>
      </c>
      <c r="B19" s="41">
        <v>1897691.19492001</v>
      </c>
      <c r="C19" s="50">
        <v>1849975.01803</v>
      </c>
      <c r="D19" s="34">
        <f t="shared" si="0"/>
        <v>0.025792876349661098</v>
      </c>
      <c r="E19" s="41">
        <v>2277958.07544001</v>
      </c>
      <c r="F19" s="50">
        <v>2168558.48703</v>
      </c>
      <c r="G19" s="34">
        <f t="shared" si="1"/>
        <v>0.05044806910411759</v>
      </c>
    </row>
    <row r="20" spans="1:7" ht="19.5" customHeight="1" thickBot="1">
      <c r="A20" s="15" t="s">
        <v>0</v>
      </c>
      <c r="B20" s="17">
        <f>SUM(B7:B19)</f>
        <v>8685358.759470008</v>
      </c>
      <c r="C20" s="37">
        <f>SUM(C7:C19)</f>
        <v>8564654.476780001</v>
      </c>
      <c r="D20" s="43">
        <f>B20/(C20)-1</f>
        <v>0.014093304407930773</v>
      </c>
      <c r="E20" s="17">
        <f>SUM(E7:E19)</f>
        <v>9577834.514880009</v>
      </c>
      <c r="F20" s="37">
        <f>SUM(F7:F19)</f>
        <v>9331257.74396</v>
      </c>
      <c r="G20" s="43">
        <f>E20/(F20)-1</f>
        <v>0.026424816212971214</v>
      </c>
    </row>
    <row r="21" spans="1:7" ht="12.75">
      <c r="A21" s="56"/>
      <c r="B21" s="57"/>
      <c r="C21" s="57"/>
      <c r="D21" s="31"/>
      <c r="F21" s="12"/>
      <c r="G21" s="31"/>
    </row>
    <row r="22" spans="1:7" ht="12.75">
      <c r="A22" s="55"/>
      <c r="B22" s="30"/>
      <c r="C22" s="30"/>
      <c r="D22" s="30"/>
      <c r="E22" s="2" t="s">
        <v>8</v>
      </c>
      <c r="F22" s="12"/>
      <c r="G22" s="30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2018-09-04T13:55:08Z</cp:lastPrinted>
  <dcterms:created xsi:type="dcterms:W3CDTF">1995-11-28T10:49:03Z</dcterms:created>
  <dcterms:modified xsi:type="dcterms:W3CDTF">2023-10-31T17:00:25Z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