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245" windowWidth="7860" windowHeight="5400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<sst xmlns="http://schemas.openxmlformats.org/spreadsheetml/2006/main" count="86" uniqueCount="38">
  <si>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</si>
  <si>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</si>
  <si>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</si>
  <si>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</si>
  <si>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</si>
  <si>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</si>
  <si>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</si>
  <si>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</si>
  <si>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</si>
  <si>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</si>
  <si>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</si>
  <si>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</si>
  <si>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</si>
  <si>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</si>
  <si>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</si>
  <si>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</si>
  <si>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</si>
  <si>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</si>
  <si>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</si>
  <si>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</si>
  <si>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</si>
  <si>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</si>
  <si>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</si>
  <si>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</si>
  <si>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</si>
  <si>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</si>
  <si>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</si>
  <si>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</si>
  <si>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</si>
  <si>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</si>
  <si>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</si>
  <si>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1) Quadro inclui os valores de uma Associada que apenas reporta trimestralmente</t>
  </si>
  <si>
    <t>Banco Montepio</t>
  </si>
  <si>
    <t>Caixa Geral de Depósitos</t>
  </si>
  <si>
    <t>Crédit Agricole Leasing &amp; Factoring</t>
  </si>
  <si>
    <t>BFF Bank</t>
  </si>
  <si>
    <t>* Quadro inclui os valores de uma Associada que apenas reporta trimestralmente</t>
  </si>
  <si>
    <t>ACUMULADO A 2023.06.30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</si>
</sst>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64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5">
      <selection activeCell="E21" sqref="E21"/>
    </sheetView>
  </sheetViews>
  <sheetFormatPr defaultColWidth="9.140625" defaultRowHeight="12.75"/>
  <cols>
    <col min="1" max="1" width="32.7109375" style="2" customWidth="1"/>
    <col min="2" max="3" width="12.8515625" style="0" customWidth="1"/>
    <col min="4" max="4" width="8.57421875" style="0" customWidth="1"/>
    <col min="5" max="6" width="12.8515625" style="0" customWidth="1"/>
    <col min="7" max="7" width="8.57421875" style="0" customWidth="1"/>
    <col min="8" max="9" width="12.8515625" style="0" customWidth="1"/>
    <col min="10" max="10" width="8.57421875" style="0" customWidth="1"/>
  </cols>
  <sheetData>
    <row r="1" spans="1:10" ht="24" thickBot="1">
      <c r="A1" s="68" t="s">
        <v>9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.75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>
      <c r="A4" s="12"/>
      <c r="B4" s="13"/>
      <c r="C4" s="13"/>
      <c r="D4" s="13"/>
      <c r="E4" s="13"/>
      <c r="F4" s="13"/>
      <c r="G4" s="13"/>
      <c r="H4" s="13"/>
      <c r="I4" s="13"/>
      <c r="J4" s="1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.75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6" t="s">
        <v>11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s="1" customFormat="1" ht="21" customHeight="1" thickBot="1">
      <c r="A11" s="74" t="s">
        <v>6</v>
      </c>
      <c r="B11" s="71" t="s">
        <v>13</v>
      </c>
      <c r="C11" s="72"/>
      <c r="D11" s="72"/>
      <c r="E11" s="72"/>
      <c r="F11" s="72"/>
      <c r="G11" s="72"/>
      <c r="H11" s="72"/>
      <c r="I11" s="72"/>
      <c r="J11" s="73"/>
    </row>
    <row r="12" spans="1:10" s="1" customFormat="1" ht="21" customHeight="1" thickBot="1">
      <c r="A12" s="75"/>
      <c r="B12" s="78" t="s">
        <v>11</v>
      </c>
      <c r="C12" s="79"/>
      <c r="D12" s="79"/>
      <c r="E12" s="79"/>
      <c r="F12" s="79"/>
      <c r="G12" s="79"/>
      <c r="H12" s="79"/>
      <c r="I12" s="79"/>
      <c r="J12" s="80"/>
    </row>
    <row r="13" spans="1:10" s="1" customFormat="1" ht="21.75" customHeight="1" thickBot="1">
      <c r="A13" s="75"/>
      <c r="B13" s="77" t="s">
        <v>2</v>
      </c>
      <c r="C13" s="77"/>
      <c r="D13" s="77"/>
      <c r="E13" s="77" t="s">
        <v>3</v>
      </c>
      <c r="F13" s="77"/>
      <c r="G13" s="77"/>
      <c r="H13" s="78" t="s">
        <v>1</v>
      </c>
      <c r="I13" s="79"/>
      <c r="J13" s="80"/>
    </row>
    <row r="14" spans="1:10" s="1" customFormat="1" ht="21.75" customHeight="1" thickBot="1">
      <c r="A14" s="76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</row>
    <row r="15" spans="1:10" s="22" customFormat="1" ht="12.75">
      <c r="A15" s="19" t="s">
        <v>32</v>
      </c>
      <c r="B15" s="23">
        <v>162254.05595</v>
      </c>
      <c r="C15" s="49">
        <v>157650.66615</v>
      </c>
      <c r="D15" s="42">
        <f>B15/C15-1</f>
        <v>0.02919993877869187</v>
      </c>
      <c r="E15" s="23">
        <v>43859.01547</v>
      </c>
      <c r="F15" s="49">
        <v>29450.24693</v>
      </c>
      <c r="G15" s="42">
        <f>E15/F15-1</f>
        <v>0.4892579873522982</v>
      </c>
      <c r="H15" s="38">
        <f>B15+E15</f>
        <v>206113.07142</v>
      </c>
      <c r="I15" s="28">
        <f>C15+F15</f>
        <v>187100.91308</v>
      </c>
      <c r="J15" s="42">
        <f>H15/I15-1</f>
        <v>0.1016144604910123</v>
      </c>
    </row>
    <row r="16" spans="1:10" s="22" customFormat="1" ht="12.75">
      <c r="A16" s="19" t="s">
        <v>28</v>
      </c>
      <c r="B16" s="39"/>
      <c r="C16" s="53"/>
      <c r="D16" s="42" t="e">
        <f aca="true" t="shared" si="0" ref="D16:D27">B16/C16-1</f>
        <v>#DIV/0!</v>
      </c>
      <c r="E16" s="39"/>
      <c r="F16" s="53"/>
      <c r="G16" s="42" t="e">
        <f aca="true" t="shared" si="1" ref="G16:G27">E16/F16-1</f>
        <v>#DIV/0!</v>
      </c>
      <c r="H16" s="38">
        <f aca="true" t="shared" si="2" ref="H16:H27">B16+E16</f>
        <v>0</v>
      </c>
      <c r="I16" s="28">
        <f aca="true" t="shared" si="3" ref="I16:I27">C16+F16</f>
        <v>0</v>
      </c>
      <c r="J16" s="42" t="e">
        <f aca="true" t="shared" si="4" ref="J16:J27">H16/I16-1</f>
        <v>#DIV/0!</v>
      </c>
    </row>
    <row r="17" spans="1:10" s="22" customFormat="1" ht="12.75">
      <c r="A17" s="19" t="s">
        <v>17</v>
      </c>
      <c r="B17" s="23">
        <v>17481</v>
      </c>
      <c r="C17" s="49">
        <v>2440</v>
      </c>
      <c r="D17" s="42">
        <f t="shared" si="0"/>
        <v>6.164344262295082</v>
      </c>
      <c r="E17" s="23">
        <v>158868</v>
      </c>
      <c r="F17" s="49">
        <v>44367</v>
      </c>
      <c r="G17" s="42">
        <f t="shared" si="1"/>
        <v>2.5807694908377847</v>
      </c>
      <c r="H17" s="38">
        <f t="shared" si="2"/>
        <v>176349</v>
      </c>
      <c r="I17" s="28">
        <f t="shared" si="3"/>
        <v>46807</v>
      </c>
      <c r="J17" s="42">
        <f t="shared" si="4"/>
        <v>2.7675774990920163</v>
      </c>
    </row>
    <row r="18" spans="1:10" s="22" customFormat="1" ht="12.75">
      <c r="A18" s="19" t="s">
        <v>35</v>
      </c>
      <c r="B18" s="39">
        <v>0</v>
      </c>
      <c r="C18" s="53">
        <v>0</v>
      </c>
      <c r="D18" s="42" t="e">
        <f>B18/C18-1</f>
        <v>#DIV/0!</v>
      </c>
      <c r="E18" s="39">
        <v>240760.26236000002</v>
      </c>
      <c r="F18" s="53">
        <v>110139.06369000001</v>
      </c>
      <c r="G18" s="42">
        <f>E18/F18-1</f>
        <v>1.185966125857484</v>
      </c>
      <c r="H18" s="38">
        <f>B18+E18</f>
        <v>240760.26236000002</v>
      </c>
      <c r="I18" s="28">
        <f>C18+F18</f>
        <v>110139.06369000001</v>
      </c>
      <c r="J18" s="42">
        <f>H18/I18-1</f>
        <v>1.185966125857484</v>
      </c>
    </row>
    <row r="19" spans="1:10" s="22" customFormat="1" ht="12.75">
      <c r="A19" s="19" t="s">
        <v>16</v>
      </c>
      <c r="B19" s="23">
        <v>139773</v>
      </c>
      <c r="C19" s="49">
        <v>114126</v>
      </c>
      <c r="D19" s="42">
        <f t="shared" si="0"/>
        <v>0.22472530361179754</v>
      </c>
      <c r="E19" s="23">
        <v>1024998</v>
      </c>
      <c r="F19" s="49">
        <v>926827</v>
      </c>
      <c r="G19" s="42">
        <f t="shared" si="1"/>
        <v>0.10592160133444528</v>
      </c>
      <c r="H19" s="38">
        <f t="shared" si="2"/>
        <v>1164771</v>
      </c>
      <c r="I19" s="28">
        <f t="shared" si="3"/>
        <v>1040953</v>
      </c>
      <c r="J19" s="42">
        <f t="shared" si="4"/>
        <v>0.1189467728129896</v>
      </c>
    </row>
    <row r="20" spans="1:10" s="22" customFormat="1" ht="12.75">
      <c r="A20" s="19" t="s">
        <v>29</v>
      </c>
      <c r="B20" s="23">
        <v>103240</v>
      </c>
      <c r="C20" s="49">
        <v>142316</v>
      </c>
      <c r="D20" s="42">
        <f t="shared" si="0"/>
        <v>-0.27457207903538605</v>
      </c>
      <c r="E20" s="23">
        <v>149395</v>
      </c>
      <c r="F20" s="49">
        <v>472960</v>
      </c>
      <c r="G20" s="42">
        <f t="shared" si="1"/>
        <v>-0.6841276217861976</v>
      </c>
      <c r="H20" s="38">
        <f t="shared" si="2"/>
        <v>252635</v>
      </c>
      <c r="I20" s="28">
        <f t="shared" si="3"/>
        <v>615276</v>
      </c>
      <c r="J20" s="42">
        <f t="shared" si="4"/>
        <v>-0.5893956533328133</v>
      </c>
    </row>
    <row r="21" spans="1:10" s="22" customFormat="1" ht="12.75">
      <c r="A21" s="19" t="s">
        <v>33</v>
      </c>
      <c r="B21" s="23">
        <v>456092.91919</v>
      </c>
      <c r="C21" s="49">
        <v>472870.97268</v>
      </c>
      <c r="D21" s="42">
        <f t="shared" si="0"/>
        <v>-0.03548125061453922</v>
      </c>
      <c r="E21" s="23">
        <v>355215.55267</v>
      </c>
      <c r="F21" s="49">
        <v>434804.12591</v>
      </c>
      <c r="G21" s="42">
        <f t="shared" si="1"/>
        <v>-0.18304465964629324</v>
      </c>
      <c r="H21" s="38">
        <f t="shared" si="2"/>
        <v>811308.4718599999</v>
      </c>
      <c r="I21" s="28">
        <f t="shared" si="3"/>
        <v>907675.0985900001</v>
      </c>
      <c r="J21" s="42">
        <f t="shared" si="4"/>
        <v>-0.10616863553896971</v>
      </c>
    </row>
    <row r="22" spans="1:10" s="22" customFormat="1" ht="12.75">
      <c r="A22" s="19" t="s">
        <v>34</v>
      </c>
      <c r="B22" s="23">
        <v>12464.267353517</v>
      </c>
      <c r="C22" s="49">
        <v>11935.4465843083</v>
      </c>
      <c r="D22" s="42">
        <f>B22/C22-1</f>
        <v>0.044306743402793725</v>
      </c>
      <c r="E22" s="23">
        <v>540834.589189961</v>
      </c>
      <c r="F22" s="49">
        <v>517888.630526022</v>
      </c>
      <c r="G22" s="42">
        <f>E22/F22-1</f>
        <v>0.044306743402790394</v>
      </c>
      <c r="H22" s="38">
        <f>B22+E22</f>
        <v>553298.856543478</v>
      </c>
      <c r="I22" s="28">
        <f>C22+F22</f>
        <v>529824.0771103303</v>
      </c>
      <c r="J22" s="42">
        <f>H22/I22-1</f>
        <v>0.044306743402790394</v>
      </c>
    </row>
    <row r="23" spans="1:10" s="22" customFormat="1" ht="12.75">
      <c r="A23" s="19" t="s">
        <v>30</v>
      </c>
      <c r="B23" s="39">
        <v>49211</v>
      </c>
      <c r="C23" s="53">
        <v>43915</v>
      </c>
      <c r="D23" s="42">
        <f t="shared" si="0"/>
        <v>0.1205966070818627</v>
      </c>
      <c r="E23" s="39">
        <v>4377</v>
      </c>
      <c r="F23" s="53">
        <v>7030</v>
      </c>
      <c r="G23" s="42">
        <f t="shared" si="1"/>
        <v>-0.3773826458036984</v>
      </c>
      <c r="H23" s="38">
        <f t="shared" si="2"/>
        <v>53588</v>
      </c>
      <c r="I23" s="28">
        <f t="shared" si="3"/>
        <v>50945</v>
      </c>
      <c r="J23" s="42">
        <f t="shared" si="4"/>
        <v>0.05187947786828939</v>
      </c>
    </row>
    <row r="24" spans="1:10" s="22" customFormat="1" ht="12.75">
      <c r="A24" s="19" t="s">
        <v>18</v>
      </c>
      <c r="B24" s="23">
        <v>0</v>
      </c>
      <c r="C24" s="49">
        <v>0</v>
      </c>
      <c r="D24" s="42" t="e">
        <f t="shared" si="0"/>
        <v>#DIV/0!</v>
      </c>
      <c r="E24" s="23">
        <v>886257.25624</v>
      </c>
      <c r="F24" s="49">
        <v>960336.59879</v>
      </c>
      <c r="G24" s="42">
        <f t="shared" si="1"/>
        <v>-0.07713893508103098</v>
      </c>
      <c r="H24" s="38">
        <f t="shared" si="2"/>
        <v>886257.25624</v>
      </c>
      <c r="I24" s="28">
        <f t="shared" si="3"/>
        <v>960336.59879</v>
      </c>
      <c r="J24" s="42">
        <f t="shared" si="4"/>
        <v>-0.07713893508103098</v>
      </c>
    </row>
    <row r="25" spans="1:10" s="22" customFormat="1" ht="13.5" customHeight="1">
      <c r="A25" s="19" t="s">
        <v>15</v>
      </c>
      <c r="B25" s="23">
        <v>778504.492</v>
      </c>
      <c r="C25" s="49">
        <v>1086061.84</v>
      </c>
      <c r="D25" s="42">
        <f t="shared" si="0"/>
        <v>-0.28318585247410966</v>
      </c>
      <c r="E25" s="23">
        <v>628260.226</v>
      </c>
      <c r="F25" s="49">
        <v>613140.282</v>
      </c>
      <c r="G25" s="42">
        <f t="shared" si="1"/>
        <v>0.024659844482375792</v>
      </c>
      <c r="H25" s="38">
        <f t="shared" si="2"/>
        <v>1406764.7179999999</v>
      </c>
      <c r="I25" s="28">
        <f t="shared" si="3"/>
        <v>1699202.122</v>
      </c>
      <c r="J25" s="42">
        <f t="shared" si="4"/>
        <v>-0.1721027770703314</v>
      </c>
    </row>
    <row r="26" spans="1:10" s="22" customFormat="1" ht="12.75">
      <c r="A26" s="19" t="s">
        <v>27</v>
      </c>
      <c r="B26" s="23">
        <v>462250</v>
      </c>
      <c r="C26" s="49">
        <v>632437</v>
      </c>
      <c r="D26" s="42">
        <f t="shared" si="0"/>
        <v>-0.2690971590846203</v>
      </c>
      <c r="E26" s="23">
        <v>541215</v>
      </c>
      <c r="F26" s="49">
        <v>350944</v>
      </c>
      <c r="G26" s="42">
        <f t="shared" si="1"/>
        <v>0.5421691209993618</v>
      </c>
      <c r="H26" s="38">
        <f t="shared" si="2"/>
        <v>1003465</v>
      </c>
      <c r="I26" s="28">
        <f t="shared" si="3"/>
        <v>983381</v>
      </c>
      <c r="J26" s="42">
        <f t="shared" si="4"/>
        <v>0.020423416763187374</v>
      </c>
    </row>
    <row r="27" spans="1:10" s="22" customFormat="1" ht="13.5" thickBot="1">
      <c r="A27" s="19" t="s">
        <v>26</v>
      </c>
      <c r="B27" s="40">
        <v>2004459.10472</v>
      </c>
      <c r="C27" s="54">
        <v>1615740.31047</v>
      </c>
      <c r="D27" s="42">
        <f t="shared" si="0"/>
        <v>0.24058246967727515</v>
      </c>
      <c r="E27" s="40">
        <v>78361.01317</v>
      </c>
      <c r="F27" s="54">
        <v>77141.6322</v>
      </c>
      <c r="G27" s="42">
        <f t="shared" si="1"/>
        <v>0.015807041350105244</v>
      </c>
      <c r="H27" s="38">
        <f t="shared" si="2"/>
        <v>2082820.1178899999</v>
      </c>
      <c r="I27" s="28">
        <f t="shared" si="3"/>
        <v>1692881.9426699998</v>
      </c>
      <c r="J27" s="42">
        <f t="shared" si="4"/>
        <v>0.23033985146358926</v>
      </c>
    </row>
    <row r="28" spans="1:10" ht="23.25" customHeight="1" thickBot="1">
      <c r="A28" s="21" t="s">
        <v>0</v>
      </c>
      <c r="B28" s="16">
        <f>SUM(B15:B27)</f>
        <v>4185729.8392135166</v>
      </c>
      <c r="C28" s="37">
        <f>SUM(C15:C27)</f>
        <v>4279493.235884309</v>
      </c>
      <c r="D28" s="43">
        <f>B28/(C28)-1</f>
        <v>-0.021909929868464184</v>
      </c>
      <c r="E28" s="16">
        <f>SUM(E15:E27)</f>
        <v>4652400.915099962</v>
      </c>
      <c r="F28" s="37">
        <f>SUM(F15:F27)</f>
        <v>4545028.580046021</v>
      </c>
      <c r="G28" s="43">
        <f>E28/(F28)-1</f>
        <v>0.023624127585321508</v>
      </c>
      <c r="H28" s="16">
        <f>SUM(H15:H27)</f>
        <v>8838130.754313478</v>
      </c>
      <c r="I28" s="45">
        <f>C28+F28</f>
        <v>8824521.81593033</v>
      </c>
      <c r="J28" s="43">
        <f>H28/(I28)-1</f>
        <v>0.001542172898091998</v>
      </c>
    </row>
    <row r="29" spans="1:10" s="2" customFormat="1" ht="13.5" customHeight="1">
      <c r="A29" s="63" t="s">
        <v>36</v>
      </c>
      <c r="G29" s="7"/>
      <c r="H29" s="7"/>
      <c r="I29" s="7"/>
      <c r="J29" s="7"/>
    </row>
    <row r="30" spans="1:10" ht="12.75">
      <c r="A30" s="64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H8">
      <selection activeCell="N21" sqref="N21"/>
    </sheetView>
  </sheetViews>
  <sheetFormatPr defaultColWidth="9.140625" defaultRowHeight="12.75"/>
  <cols>
    <col min="1" max="1" width="32.7109375" style="2" customWidth="1"/>
    <col min="2" max="3" width="12.8515625" style="0" customWidth="1"/>
    <col min="4" max="4" width="8.57421875" style="0" customWidth="1"/>
    <col min="5" max="6" width="12.8515625" style="0" customWidth="1"/>
    <col min="7" max="7" width="8.57421875" style="0" customWidth="1"/>
    <col min="8" max="9" width="12.8515625" style="0" customWidth="1"/>
    <col min="10" max="10" width="8.57421875" style="0" customWidth="1"/>
    <col min="11" max="12" width="12.8515625" style="0" customWidth="1"/>
    <col min="13" max="13" width="8.57421875" style="0" customWidth="1"/>
    <col min="14" max="15" width="12.8515625" style="0" customWidth="1"/>
    <col min="16" max="16" width="8.57421875" style="0" customWidth="1"/>
  </cols>
  <sheetData>
    <row r="1" spans="1:16" ht="24" thickBot="1">
      <c r="A1" s="68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5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5.75">
      <c r="A3" s="67" t="s">
        <v>37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.7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6" t="s">
        <v>25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s="1" customFormat="1" ht="23.25" customHeight="1" thickBot="1">
      <c r="A11" s="15"/>
      <c r="B11" s="83" t="s">
        <v>13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1" customFormat="1" ht="21" customHeight="1" thickBot="1">
      <c r="A12" s="8" t="s">
        <v>6</v>
      </c>
      <c r="B12" s="77" t="s">
        <v>12</v>
      </c>
      <c r="C12" s="77"/>
      <c r="D12" s="77"/>
      <c r="E12" s="77"/>
      <c r="F12" s="77"/>
      <c r="G12" s="87"/>
      <c r="H12" s="87"/>
      <c r="I12" s="87"/>
      <c r="J12" s="87"/>
      <c r="K12" s="77" t="s">
        <v>7</v>
      </c>
      <c r="L12" s="77"/>
      <c r="M12" s="77"/>
      <c r="N12" s="88" t="s">
        <v>14</v>
      </c>
      <c r="O12" s="88"/>
      <c r="P12" s="88"/>
    </row>
    <row r="13" spans="1:16" s="1" customFormat="1" ht="21.75" customHeight="1" thickBot="1">
      <c r="A13" s="8"/>
      <c r="B13" s="77" t="s">
        <v>4</v>
      </c>
      <c r="C13" s="77"/>
      <c r="D13" s="77"/>
      <c r="E13" s="77" t="s">
        <v>5</v>
      </c>
      <c r="F13" s="77"/>
      <c r="G13" s="77"/>
      <c r="H13" s="77" t="s">
        <v>1</v>
      </c>
      <c r="I13" s="77"/>
      <c r="J13" s="77"/>
      <c r="K13" s="77"/>
      <c r="L13" s="77"/>
      <c r="M13" s="77"/>
      <c r="N13" s="88"/>
      <c r="O13" s="88"/>
      <c r="P13" s="88"/>
    </row>
    <row r="14" spans="1:16" s="1" customFormat="1" ht="21.75" customHeight="1" thickBot="1">
      <c r="A14" s="20"/>
      <c r="B14" s="35">
        <v>2023</v>
      </c>
      <c r="C14" s="35">
        <v>2022</v>
      </c>
      <c r="D14" s="35" t="s">
        <v>20</v>
      </c>
      <c r="E14" s="35">
        <v>2023</v>
      </c>
      <c r="F14" s="35">
        <v>2022</v>
      </c>
      <c r="G14" s="35" t="s">
        <v>20</v>
      </c>
      <c r="H14" s="35">
        <v>2023</v>
      </c>
      <c r="I14" s="35">
        <v>2022</v>
      </c>
      <c r="J14" s="35" t="s">
        <v>20</v>
      </c>
      <c r="K14" s="35">
        <v>2023</v>
      </c>
      <c r="L14" s="35">
        <v>2022</v>
      </c>
      <c r="M14" s="35" t="s">
        <v>20</v>
      </c>
      <c r="N14" s="35">
        <v>2023</v>
      </c>
      <c r="O14" s="35">
        <v>2022</v>
      </c>
      <c r="P14" s="35" t="s">
        <v>20</v>
      </c>
    </row>
    <row r="15" spans="1:16" s="22" customFormat="1" ht="12.75">
      <c r="A15" s="19" t="s">
        <v>32</v>
      </c>
      <c r="B15" s="23">
        <v>0</v>
      </c>
      <c r="C15" s="49">
        <v>0</v>
      </c>
      <c r="D15" s="36" t="e">
        <f>B15/C15-1</f>
        <v>#DIV/0!</v>
      </c>
      <c r="E15" s="23">
        <v>0</v>
      </c>
      <c r="F15" s="49">
        <v>0</v>
      </c>
      <c r="G15" s="36" t="e">
        <f>E15/F15-1</f>
        <v>#DIV/0!</v>
      </c>
      <c r="H15" s="23">
        <f>B15+E15</f>
        <v>0</v>
      </c>
      <c r="I15" s="27">
        <f>C15+F15</f>
        <v>0</v>
      </c>
      <c r="J15" s="36" t="e">
        <f>H15/I15-1</f>
        <v>#DIV/0!</v>
      </c>
      <c r="K15" s="26">
        <v>368866.49628</v>
      </c>
      <c r="L15" s="55">
        <v>214068.05034</v>
      </c>
      <c r="M15" s="36">
        <f>K15/L15-1</f>
        <v>0.7231272751544977</v>
      </c>
      <c r="N15" s="25">
        <f>K15+H15+'Ind Produção - 1'!H15</f>
        <v>574979.5677</v>
      </c>
      <c r="O15" s="29">
        <f>L15+I15+'Ind Produção - 1'!I15</f>
        <v>401168.96342</v>
      </c>
      <c r="P15" s="36">
        <f>N15/O15-1</f>
        <v>0.433260346957675</v>
      </c>
    </row>
    <row r="16" spans="1:16" s="22" customFormat="1" ht="12.75">
      <c r="A16" s="19" t="s">
        <v>28</v>
      </c>
      <c r="B16" s="23"/>
      <c r="C16" s="49"/>
      <c r="D16" s="36" t="e">
        <f aca="true" t="shared" si="0" ref="D16:D27">B16/C16-1</f>
        <v>#DIV/0!</v>
      </c>
      <c r="E16" s="23"/>
      <c r="F16" s="49"/>
      <c r="G16" s="36" t="e">
        <f aca="true" t="shared" si="1" ref="G16:G27">E16/F16-1</f>
        <v>#DIV/0!</v>
      </c>
      <c r="H16" s="23">
        <f aca="true" t="shared" si="2" ref="H16:H27">B16+E16</f>
        <v>0</v>
      </c>
      <c r="I16" s="27">
        <f aca="true" t="shared" si="3" ref="I16:I26">C16+F16</f>
        <v>0</v>
      </c>
      <c r="J16" s="36" t="e">
        <f aca="true" t="shared" si="4" ref="J16:J27">H16/I16-1</f>
        <v>#DIV/0!</v>
      </c>
      <c r="K16" s="26"/>
      <c r="L16" s="55"/>
      <c r="M16" s="36" t="e">
        <f aca="true" t="shared" si="5" ref="M16:M27">K16/L16-1</f>
        <v>#DIV/0!</v>
      </c>
      <c r="N16" s="25">
        <f>K16+H16+'Ind Produção - 1'!H16</f>
        <v>0</v>
      </c>
      <c r="O16" s="29">
        <f>L16+I16+'Ind Produção - 1'!I16</f>
        <v>0</v>
      </c>
      <c r="P16" s="36" t="e">
        <f aca="true" t="shared" si="6" ref="P16:P27">N16/O16-1</f>
        <v>#DIV/0!</v>
      </c>
    </row>
    <row r="17" spans="1:16" s="22" customFormat="1" ht="12.75">
      <c r="A17" s="19" t="s">
        <v>17</v>
      </c>
      <c r="B17" s="23">
        <v>34384</v>
      </c>
      <c r="C17" s="49">
        <v>14926</v>
      </c>
      <c r="D17" s="36">
        <f t="shared" si="0"/>
        <v>1.3036312474876057</v>
      </c>
      <c r="E17" s="23">
        <v>23916</v>
      </c>
      <c r="F17" s="49">
        <v>30738</v>
      </c>
      <c r="G17" s="36">
        <f t="shared" si="1"/>
        <v>-0.22194026937341405</v>
      </c>
      <c r="H17" s="23">
        <f t="shared" si="2"/>
        <v>58300</v>
      </c>
      <c r="I17" s="27">
        <f t="shared" si="3"/>
        <v>45664</v>
      </c>
      <c r="J17" s="36">
        <f t="shared" si="4"/>
        <v>0.27671688857743515</v>
      </c>
      <c r="K17" s="26">
        <v>252673</v>
      </c>
      <c r="L17" s="55">
        <v>242760</v>
      </c>
      <c r="M17" s="36">
        <f t="shared" si="5"/>
        <v>0.04083456912176642</v>
      </c>
      <c r="N17" s="25">
        <f>K17+H17+'Ind Produção - 1'!H17</f>
        <v>487322</v>
      </c>
      <c r="O17" s="29">
        <f>L17+I17+'Ind Produção - 1'!I17</f>
        <v>335231</v>
      </c>
      <c r="P17" s="36">
        <f t="shared" si="6"/>
        <v>0.45369014202147184</v>
      </c>
    </row>
    <row r="18" spans="1:16" s="22" customFormat="1" ht="12.75">
      <c r="A18" s="19" t="s">
        <v>35</v>
      </c>
      <c r="B18" s="23">
        <v>0</v>
      </c>
      <c r="C18" s="49">
        <v>0</v>
      </c>
      <c r="D18" s="36" t="e">
        <f>B18/C18-1</f>
        <v>#DIV/0!</v>
      </c>
      <c r="E18" s="23">
        <v>0</v>
      </c>
      <c r="F18" s="49">
        <v>0</v>
      </c>
      <c r="G18" s="36" t="e">
        <f>E18/F18-1</f>
        <v>#DIV/0!</v>
      </c>
      <c r="H18" s="23">
        <f>B18+E18</f>
        <v>0</v>
      </c>
      <c r="I18" s="27">
        <f>C18+F18</f>
        <v>0</v>
      </c>
      <c r="J18" s="36" t="e">
        <f>H18/I18-1</f>
        <v>#DIV/0!</v>
      </c>
      <c r="K18" s="26">
        <v>0</v>
      </c>
      <c r="L18" s="55">
        <v>0</v>
      </c>
      <c r="M18" s="36" t="e">
        <f>K18/L18-1</f>
        <v>#DIV/0!</v>
      </c>
      <c r="N18" s="25">
        <f>K18+H18+'Ind Produção - 1'!H18</f>
        <v>240760.26236000002</v>
      </c>
      <c r="O18" s="29">
        <f>L18+I18+'Ind Produção - 1'!I18</f>
        <v>110139.06369000001</v>
      </c>
      <c r="P18" s="36">
        <f>N18/O18-1</f>
        <v>1.185966125857484</v>
      </c>
    </row>
    <row r="19" spans="1:16" s="22" customFormat="1" ht="12.75">
      <c r="A19" s="19" t="s">
        <v>16</v>
      </c>
      <c r="B19" s="23">
        <v>3847</v>
      </c>
      <c r="C19" s="49">
        <v>6223</v>
      </c>
      <c r="D19" s="36">
        <f t="shared" si="0"/>
        <v>-0.38180941668005786</v>
      </c>
      <c r="E19" s="23">
        <v>592568</v>
      </c>
      <c r="F19" s="49">
        <v>419725</v>
      </c>
      <c r="G19" s="36">
        <f t="shared" si="1"/>
        <v>0.4118005837155281</v>
      </c>
      <c r="H19" s="23">
        <f t="shared" si="2"/>
        <v>596415</v>
      </c>
      <c r="I19" s="27">
        <f t="shared" si="3"/>
        <v>425948</v>
      </c>
      <c r="J19" s="36">
        <f t="shared" si="4"/>
        <v>0.40020612844760395</v>
      </c>
      <c r="K19" s="26">
        <v>81</v>
      </c>
      <c r="L19" s="55">
        <v>195</v>
      </c>
      <c r="M19" s="36">
        <f t="shared" si="5"/>
        <v>-0.5846153846153845</v>
      </c>
      <c r="N19" s="25">
        <f>K19+H19+'Ind Produção - 1'!H19</f>
        <v>1761267</v>
      </c>
      <c r="O19" s="29">
        <f>L19+I19+'Ind Produção - 1'!I19</f>
        <v>1467096</v>
      </c>
      <c r="P19" s="36">
        <f t="shared" si="6"/>
        <v>0.20051244090366271</v>
      </c>
    </row>
    <row r="20" spans="1:16" s="22" customFormat="1" ht="12.75">
      <c r="A20" s="19" t="s">
        <v>29</v>
      </c>
      <c r="B20" s="23">
        <v>57</v>
      </c>
      <c r="C20" s="49">
        <v>234</v>
      </c>
      <c r="D20" s="36">
        <f t="shared" si="0"/>
        <v>-0.7564102564102564</v>
      </c>
      <c r="E20" s="23">
        <v>53689</v>
      </c>
      <c r="F20" s="49">
        <v>31081</v>
      </c>
      <c r="G20" s="36">
        <f t="shared" si="1"/>
        <v>0.7273897236253659</v>
      </c>
      <c r="H20" s="23">
        <f t="shared" si="2"/>
        <v>53746</v>
      </c>
      <c r="I20" s="27">
        <f t="shared" si="3"/>
        <v>31315</v>
      </c>
      <c r="J20" s="36">
        <f t="shared" si="4"/>
        <v>0.7163020916493694</v>
      </c>
      <c r="K20" s="26">
        <v>1149683</v>
      </c>
      <c r="L20" s="55">
        <v>1028046</v>
      </c>
      <c r="M20" s="36">
        <f t="shared" si="5"/>
        <v>0.1183186355474366</v>
      </c>
      <c r="N20" s="25">
        <f>K20+H20+'Ind Produção - 1'!H20</f>
        <v>1456064</v>
      </c>
      <c r="O20" s="29">
        <f>L20+I20+'Ind Produção - 1'!I20</f>
        <v>1674637</v>
      </c>
      <c r="P20" s="36">
        <f t="shared" si="6"/>
        <v>-0.13051962903005243</v>
      </c>
    </row>
    <row r="21" spans="1:16" s="22" customFormat="1" ht="12.75">
      <c r="A21" s="19" t="s">
        <v>33</v>
      </c>
      <c r="B21" s="24">
        <v>170003.78394</v>
      </c>
      <c r="C21" s="50">
        <v>87848.4761500001</v>
      </c>
      <c r="D21" s="36">
        <f t="shared" si="0"/>
        <v>0.9351933168393358</v>
      </c>
      <c r="E21" s="24">
        <v>192501.97906</v>
      </c>
      <c r="F21" s="50">
        <v>207384.43393</v>
      </c>
      <c r="G21" s="36">
        <f t="shared" si="1"/>
        <v>-0.07176264191083581</v>
      </c>
      <c r="H21" s="23">
        <f t="shared" si="2"/>
        <v>362505.76300000004</v>
      </c>
      <c r="I21" s="27">
        <f t="shared" si="3"/>
        <v>295232.9100800001</v>
      </c>
      <c r="J21" s="36">
        <f t="shared" si="4"/>
        <v>0.22786366500188215</v>
      </c>
      <c r="K21" s="26">
        <v>2052412.64064</v>
      </c>
      <c r="L21" s="55">
        <v>1525624.05438</v>
      </c>
      <c r="M21" s="36">
        <f t="shared" si="5"/>
        <v>0.3452938387721489</v>
      </c>
      <c r="N21" s="25">
        <f>K21+H21+'Ind Produção - 1'!H21</f>
        <v>3226226.8755</v>
      </c>
      <c r="O21" s="29">
        <f>L21+I21+'Ind Produção - 1'!I21</f>
        <v>2728532.06305</v>
      </c>
      <c r="P21" s="36">
        <f t="shared" si="6"/>
        <v>0.18240387173375128</v>
      </c>
    </row>
    <row r="22" spans="1:16" s="22" customFormat="1" ht="12.75">
      <c r="A22" s="19" t="s">
        <v>34</v>
      </c>
      <c r="B22" s="24">
        <v>0</v>
      </c>
      <c r="C22" s="50">
        <v>0</v>
      </c>
      <c r="D22" s="36" t="e">
        <f>B22/C22-1</f>
        <v>#DIV/0!</v>
      </c>
      <c r="E22" s="24">
        <v>765621.203875802</v>
      </c>
      <c r="F22" s="50">
        <v>733138.236167168</v>
      </c>
      <c r="G22" s="36">
        <f>E22/F22-1</f>
        <v>0.044306743402791726</v>
      </c>
      <c r="H22" s="23">
        <f>B22+E22</f>
        <v>765621.203875802</v>
      </c>
      <c r="I22" s="27">
        <f>C22+F22</f>
        <v>733138.236167168</v>
      </c>
      <c r="J22" s="36">
        <f>H22/I22-1</f>
        <v>0.044306743402791726</v>
      </c>
      <c r="K22" s="26">
        <v>113754.348030948</v>
      </c>
      <c r="L22" s="55">
        <v>108928.098711963</v>
      </c>
      <c r="M22" s="36">
        <f>K22/L22-1</f>
        <v>0.04430674340279239</v>
      </c>
      <c r="N22" s="25">
        <f>K22+H22+'Ind Produção - 1'!H22</f>
        <v>1432674.408450228</v>
      </c>
      <c r="O22" s="29">
        <f>L22+I22+'Ind Produção - 1'!I22</f>
        <v>1371890.4119894614</v>
      </c>
      <c r="P22" s="36">
        <f>N22/O22-1</f>
        <v>0.04430674340279128</v>
      </c>
    </row>
    <row r="23" spans="1:16" s="22" customFormat="1" ht="12.75">
      <c r="A23" s="19" t="s">
        <v>30</v>
      </c>
      <c r="B23" s="24">
        <v>0</v>
      </c>
      <c r="C23" s="50">
        <v>0</v>
      </c>
      <c r="D23" s="36" t="e">
        <f t="shared" si="0"/>
        <v>#DIV/0!</v>
      </c>
      <c r="E23" s="24">
        <v>0</v>
      </c>
      <c r="F23" s="50">
        <v>538</v>
      </c>
      <c r="G23" s="36">
        <f t="shared" si="1"/>
        <v>-1</v>
      </c>
      <c r="H23" s="23">
        <f t="shared" si="2"/>
        <v>0</v>
      </c>
      <c r="I23" s="27">
        <f t="shared" si="3"/>
        <v>538</v>
      </c>
      <c r="J23" s="36">
        <f t="shared" si="4"/>
        <v>-1</v>
      </c>
      <c r="K23" s="26">
        <v>132362</v>
      </c>
      <c r="L23" s="55">
        <v>136604</v>
      </c>
      <c r="M23" s="36">
        <f t="shared" si="5"/>
        <v>-0.031053263447629598</v>
      </c>
      <c r="N23" s="25">
        <f>K23+H23+'Ind Produção - 1'!H23</f>
        <v>185950</v>
      </c>
      <c r="O23" s="29">
        <f>L23+I23+'Ind Produção - 1'!I23</f>
        <v>188087</v>
      </c>
      <c r="P23" s="36">
        <f t="shared" si="6"/>
        <v>-0.011361763439259542</v>
      </c>
    </row>
    <row r="24" spans="1:16" s="22" customFormat="1" ht="12.75">
      <c r="A24" s="19" t="s">
        <v>18</v>
      </c>
      <c r="B24" s="24">
        <v>0</v>
      </c>
      <c r="C24" s="50">
        <v>0</v>
      </c>
      <c r="D24" s="36" t="e">
        <f t="shared" si="0"/>
        <v>#DIV/0!</v>
      </c>
      <c r="E24" s="24">
        <v>0</v>
      </c>
      <c r="F24" s="50">
        <v>0</v>
      </c>
      <c r="G24" s="36" t="e">
        <f t="shared" si="1"/>
        <v>#DIV/0!</v>
      </c>
      <c r="H24" s="23">
        <f t="shared" si="2"/>
        <v>0</v>
      </c>
      <c r="I24" s="27">
        <f t="shared" si="3"/>
        <v>0</v>
      </c>
      <c r="J24" s="36" t="e">
        <f t="shared" si="4"/>
        <v>#DIV/0!</v>
      </c>
      <c r="K24" s="26">
        <v>17815.56909</v>
      </c>
      <c r="L24" s="55">
        <v>17950.86743</v>
      </c>
      <c r="M24" s="36">
        <f t="shared" si="5"/>
        <v>-0.0075371477466255055</v>
      </c>
      <c r="N24" s="25">
        <f>K24+H24+'Ind Produção - 1'!H24</f>
        <v>904072.82533</v>
      </c>
      <c r="O24" s="29">
        <f>L24+I24+'Ind Produção - 1'!I24</f>
        <v>978287.46622</v>
      </c>
      <c r="P24" s="36">
        <f t="shared" si="6"/>
        <v>-0.07586179262498116</v>
      </c>
    </row>
    <row r="25" spans="1:16" s="22" customFormat="1" ht="13.5" customHeight="1">
      <c r="A25" s="19" t="s">
        <v>15</v>
      </c>
      <c r="B25" s="24">
        <v>929.789</v>
      </c>
      <c r="C25" s="50">
        <v>1306.658</v>
      </c>
      <c r="D25" s="36">
        <f t="shared" si="0"/>
        <v>-0.28842206606472387</v>
      </c>
      <c r="E25" s="24">
        <v>100723.6</v>
      </c>
      <c r="F25" s="50">
        <v>118372.898</v>
      </c>
      <c r="G25" s="36">
        <f t="shared" si="1"/>
        <v>-0.1490991459886366</v>
      </c>
      <c r="H25" s="23">
        <f t="shared" si="2"/>
        <v>101653.38900000001</v>
      </c>
      <c r="I25" s="27">
        <f t="shared" si="3"/>
        <v>119679.556</v>
      </c>
      <c r="J25" s="36">
        <f t="shared" si="4"/>
        <v>-0.1506202696808132</v>
      </c>
      <c r="K25" s="26">
        <v>3425619.98929998</v>
      </c>
      <c r="L25" s="55">
        <v>3297952.11852002</v>
      </c>
      <c r="M25" s="36">
        <f t="shared" si="5"/>
        <v>0.03871125661983599</v>
      </c>
      <c r="N25" s="25">
        <f>K25+H25+'Ind Produção - 1'!H25</f>
        <v>4934038.09629998</v>
      </c>
      <c r="O25" s="29">
        <f>L25+I25+'Ind Produção - 1'!I25</f>
        <v>5116833.79652002</v>
      </c>
      <c r="P25" s="36">
        <f t="shared" si="6"/>
        <v>-0.035724377122501094</v>
      </c>
    </row>
    <row r="26" spans="1:16" s="22" customFormat="1" ht="12.75">
      <c r="A26" s="19" t="s">
        <v>27</v>
      </c>
      <c r="B26" s="24">
        <v>48169</v>
      </c>
      <c r="C26" s="50">
        <v>20770</v>
      </c>
      <c r="D26" s="36">
        <f t="shared" si="0"/>
        <v>1.3191622532498797</v>
      </c>
      <c r="E26" s="24">
        <v>253512</v>
      </c>
      <c r="F26" s="50">
        <v>193979</v>
      </c>
      <c r="G26" s="36">
        <f t="shared" si="1"/>
        <v>0.3069043556261244</v>
      </c>
      <c r="H26" s="23">
        <f t="shared" si="2"/>
        <v>301681</v>
      </c>
      <c r="I26" s="27">
        <f t="shared" si="3"/>
        <v>214749</v>
      </c>
      <c r="J26" s="36">
        <f t="shared" si="4"/>
        <v>0.40480747291023467</v>
      </c>
      <c r="K26" s="26">
        <v>485462</v>
      </c>
      <c r="L26" s="55">
        <v>446728</v>
      </c>
      <c r="M26" s="36">
        <f t="shared" si="5"/>
        <v>0.0867060045486292</v>
      </c>
      <c r="N26" s="25">
        <f>K26+H26+'Ind Produção - 1'!H26</f>
        <v>1790608</v>
      </c>
      <c r="O26" s="29">
        <f>L26+I26+'Ind Produção - 1'!I26</f>
        <v>1644858</v>
      </c>
      <c r="P26" s="36">
        <f t="shared" si="6"/>
        <v>0.08860947267180519</v>
      </c>
    </row>
    <row r="27" spans="1:16" s="22" customFormat="1" ht="13.5" thickBot="1">
      <c r="A27" s="19" t="s">
        <v>26</v>
      </c>
      <c r="B27" s="41">
        <v>546.42</v>
      </c>
      <c r="C27" s="52">
        <v>0</v>
      </c>
      <c r="D27" s="36" t="e">
        <f t="shared" si="0"/>
        <v>#DIV/0!</v>
      </c>
      <c r="E27" s="41">
        <v>736005.51249</v>
      </c>
      <c r="F27" s="52">
        <v>613146.45888</v>
      </c>
      <c r="G27" s="36">
        <f t="shared" si="1"/>
        <v>0.20037472585982097</v>
      </c>
      <c r="H27" s="23">
        <f t="shared" si="2"/>
        <v>736551.93249</v>
      </c>
      <c r="I27" s="27">
        <f>C27+F27</f>
        <v>613146.45888</v>
      </c>
      <c r="J27" s="36">
        <f t="shared" si="4"/>
        <v>0.20126589956242724</v>
      </c>
      <c r="K27" s="46">
        <v>1810388.12834</v>
      </c>
      <c r="L27" s="56">
        <v>1731745</v>
      </c>
      <c r="M27" s="36">
        <f t="shared" si="5"/>
        <v>0.04541264928727973</v>
      </c>
      <c r="N27" s="25">
        <f>K27+H27+'Ind Produção - 1'!H27</f>
        <v>4629760.178719999</v>
      </c>
      <c r="O27" s="29">
        <f>L27+I27+'Ind Produção - 1'!I27</f>
        <v>4037773.4015499996</v>
      </c>
      <c r="P27" s="36">
        <f t="shared" si="6"/>
        <v>0.14661218406727605</v>
      </c>
    </row>
    <row r="28" spans="1:16" ht="23.25" customHeight="1" thickBot="1">
      <c r="A28" s="21" t="s">
        <v>0</v>
      </c>
      <c r="B28" s="16">
        <f>SUM(B15:B27)</f>
        <v>257936.99294</v>
      </c>
      <c r="C28" s="37">
        <f>SUM(C15:C27)</f>
        <v>131308.1341500001</v>
      </c>
      <c r="D28" s="43">
        <f>B28/(C28)-1</f>
        <v>0.9643641622791255</v>
      </c>
      <c r="E28" s="16">
        <f>SUM(E15:E27)</f>
        <v>2718537.295425802</v>
      </c>
      <c r="F28" s="37">
        <f>SUM(F15:F27)</f>
        <v>2348103.0269771684</v>
      </c>
      <c r="G28" s="43">
        <f>E28/(F28)-1</f>
        <v>0.15775895017924846</v>
      </c>
      <c r="H28" s="47">
        <f>B28+E28</f>
        <v>2976474.288365802</v>
      </c>
      <c r="I28" s="37">
        <f>C28+F28</f>
        <v>2479411.1611271687</v>
      </c>
      <c r="J28" s="43">
        <f>H28/(I28)-1</f>
        <v>0.2004762804296898</v>
      </c>
      <c r="K28" s="16">
        <f>SUM(K15:K27)</f>
        <v>9809118.17168093</v>
      </c>
      <c r="L28" s="37">
        <f>SUM(L15:L27)</f>
        <v>8750601.189381983</v>
      </c>
      <c r="M28" s="43">
        <f>K28/(L28)-1</f>
        <v>0.12096505821604064</v>
      </c>
      <c r="N28" s="16">
        <f>SUM(N15:N27)</f>
        <v>21623723.214360207</v>
      </c>
      <c r="O28" s="45">
        <f>L28+I28+'Ind Produção - 1'!I28</f>
        <v>20054534.16643948</v>
      </c>
      <c r="P28" s="43">
        <f>N28/(O28)-1</f>
        <v>0.07824609810916017</v>
      </c>
    </row>
    <row r="29" spans="1:16" s="2" customFormat="1" ht="13.5" customHeight="1">
      <c r="A29" s="63" t="s">
        <v>36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6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7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0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8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B13:D13"/>
    <mergeCell ref="E13:G13"/>
    <mergeCell ref="H13:J13"/>
    <mergeCell ref="K12:M13"/>
    <mergeCell ref="N12:P13"/>
    <mergeCell ref="A3:P3"/>
    <mergeCell ref="B11:P11"/>
    <mergeCell ref="A6:P6"/>
    <mergeCell ref="A1:P1"/>
    <mergeCell ref="A10:P10"/>
    <mergeCell ref="B12:J12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3" sqref="C23"/>
    </sheetView>
  </sheetViews>
  <sheetFormatPr defaultColWidth="9.140625" defaultRowHeight="12.75"/>
  <cols>
    <col min="1" max="1" width="33.140625" style="0" customWidth="1"/>
    <col min="2" max="3" width="12.8515625" style="0" customWidth="1"/>
    <col min="4" max="4" width="8.57421875" style="0" customWidth="1"/>
    <col min="5" max="6" width="12.8515625" style="0" customWidth="1"/>
    <col min="7" max="7" width="8.57421875" style="0" customWidth="1"/>
  </cols>
  <sheetData>
    <row r="1" spans="1:7" s="65" customFormat="1" ht="24" customHeight="1">
      <c r="A1" s="89" t="s">
        <v>37</v>
      </c>
      <c r="B1" s="89"/>
      <c r="C1" s="89"/>
      <c r="D1" s="89"/>
      <c r="E1" s="89"/>
      <c r="F1" s="89"/>
      <c r="G1" s="89"/>
    </row>
    <row r="3" spans="1:7" ht="20.25" customHeight="1" thickBot="1">
      <c r="A3" s="66" t="s">
        <v>10</v>
      </c>
      <c r="B3" s="66"/>
      <c r="C3" s="66"/>
      <c r="D3" s="66"/>
      <c r="E3" s="66"/>
      <c r="F3" s="66"/>
      <c r="G3" s="66"/>
    </row>
    <row r="4" spans="1:7" ht="19.5" customHeight="1" thickBot="1">
      <c r="A4" s="9"/>
      <c r="B4" s="78" t="s">
        <v>21</v>
      </c>
      <c r="C4" s="79"/>
      <c r="D4" s="79"/>
      <c r="E4" s="79"/>
      <c r="F4" s="79"/>
      <c r="G4" s="80"/>
    </row>
    <row r="5" spans="1:7" ht="19.5" customHeight="1" thickBot="1">
      <c r="A5" s="8" t="s">
        <v>6</v>
      </c>
      <c r="B5" s="90" t="s">
        <v>22</v>
      </c>
      <c r="C5" s="91"/>
      <c r="D5" s="92"/>
      <c r="E5" s="78" t="s">
        <v>19</v>
      </c>
      <c r="F5" s="79"/>
      <c r="G5" s="80"/>
    </row>
    <row r="6" spans="1:7" ht="19.5" customHeight="1" thickBot="1">
      <c r="A6" s="10"/>
      <c r="B6" s="32">
        <v>2023</v>
      </c>
      <c r="C6" s="32">
        <v>2022</v>
      </c>
      <c r="D6" s="33" t="s">
        <v>20</v>
      </c>
      <c r="E6" s="32">
        <v>2023</v>
      </c>
      <c r="F6" s="32">
        <v>2022</v>
      </c>
      <c r="G6" s="33" t="s">
        <v>20</v>
      </c>
    </row>
    <row r="7" spans="1:7" ht="12" customHeight="1">
      <c r="A7" s="19" t="s">
        <v>32</v>
      </c>
      <c r="B7" s="24">
        <v>251919.86814</v>
      </c>
      <c r="C7" s="50">
        <v>223493.15508</v>
      </c>
      <c r="D7" s="34">
        <f>B7/C7-1</f>
        <v>0.12719276816251757</v>
      </c>
      <c r="E7" s="59">
        <v>290497.14717</v>
      </c>
      <c r="F7" s="61">
        <v>259562.88341</v>
      </c>
      <c r="G7" s="34">
        <f>E7/F7-1</f>
        <v>0.11917830220408243</v>
      </c>
    </row>
    <row r="8" spans="1:7" ht="12.75">
      <c r="A8" s="19" t="s">
        <v>28</v>
      </c>
      <c r="B8" s="25"/>
      <c r="C8" s="51"/>
      <c r="D8" s="34" t="e">
        <f aca="true" t="shared" si="0" ref="D8:D19">B8/C8-1</f>
        <v>#DIV/0!</v>
      </c>
      <c r="E8" s="25"/>
      <c r="F8" s="51"/>
      <c r="G8" s="34" t="e">
        <f aca="true" t="shared" si="1" ref="G8:G19">E8/F8-1</f>
        <v>#DIV/0!</v>
      </c>
    </row>
    <row r="9" spans="1:7" ht="12.75">
      <c r="A9" s="19" t="s">
        <v>17</v>
      </c>
      <c r="B9" s="23">
        <v>246181</v>
      </c>
      <c r="C9" s="49">
        <v>193375</v>
      </c>
      <c r="D9" s="34">
        <f t="shared" si="0"/>
        <v>0.2730756302521009</v>
      </c>
      <c r="E9" s="23">
        <v>246466</v>
      </c>
      <c r="F9" s="49">
        <v>193660</v>
      </c>
      <c r="G9" s="34">
        <f t="shared" si="1"/>
        <v>0.27267375813281003</v>
      </c>
    </row>
    <row r="10" spans="1:7" ht="12.75">
      <c r="A10" s="19" t="s">
        <v>35</v>
      </c>
      <c r="B10" s="25">
        <v>241336.16277000002</v>
      </c>
      <c r="C10" s="51">
        <v>185975.67841</v>
      </c>
      <c r="D10" s="34">
        <f>B10/C10-1</f>
        <v>0.2976759371618094</v>
      </c>
      <c r="E10" s="25">
        <v>241336.16277000002</v>
      </c>
      <c r="F10" s="51">
        <v>185975.67841</v>
      </c>
      <c r="G10" s="34">
        <f>E10/F10-1</f>
        <v>0.2976759371618094</v>
      </c>
    </row>
    <row r="11" spans="1:7" ht="12.75">
      <c r="A11" s="19" t="s">
        <v>16</v>
      </c>
      <c r="B11" s="25">
        <v>699611</v>
      </c>
      <c r="C11" s="51">
        <v>622846</v>
      </c>
      <c r="D11" s="34">
        <f t="shared" si="0"/>
        <v>0.12324876454211786</v>
      </c>
      <c r="E11" s="23">
        <v>734820</v>
      </c>
      <c r="F11" s="49">
        <v>663508</v>
      </c>
      <c r="G11" s="34">
        <f t="shared" si="1"/>
        <v>0.10747722710200924</v>
      </c>
    </row>
    <row r="12" spans="1:7" ht="12" customHeight="1">
      <c r="A12" s="19" t="s">
        <v>29</v>
      </c>
      <c r="B12" s="24">
        <v>1127818.34</v>
      </c>
      <c r="C12" s="50">
        <v>1292890.78</v>
      </c>
      <c r="D12" s="34">
        <f t="shared" si="0"/>
        <v>-0.12767701847173818</v>
      </c>
      <c r="E12" s="24">
        <v>1127072</v>
      </c>
      <c r="F12" s="50">
        <v>1299990</v>
      </c>
      <c r="G12" s="34">
        <f t="shared" si="1"/>
        <v>-0.13301486934514883</v>
      </c>
    </row>
    <row r="13" spans="1:7" ht="12.75">
      <c r="A13" s="19" t="s">
        <v>33</v>
      </c>
      <c r="B13" s="23">
        <v>1379701.40566</v>
      </c>
      <c r="C13" s="49">
        <v>1157278.01842</v>
      </c>
      <c r="D13" s="34">
        <f t="shared" si="0"/>
        <v>0.19219529248785738</v>
      </c>
      <c r="E13" s="44">
        <v>1379701.40566</v>
      </c>
      <c r="F13" s="62">
        <v>1157278.01842</v>
      </c>
      <c r="G13" s="34">
        <f t="shared" si="1"/>
        <v>0.19219529248785738</v>
      </c>
    </row>
    <row r="14" spans="1:7" ht="12.75">
      <c r="A14" s="19" t="s">
        <v>34</v>
      </c>
      <c r="B14" s="24">
        <v>508183.26762</v>
      </c>
      <c r="C14" s="50">
        <v>428997.34993</v>
      </c>
      <c r="D14" s="34">
        <f>B14/C14-1</f>
        <v>0.18458369895040327</v>
      </c>
      <c r="E14" s="24">
        <v>582733.49366</v>
      </c>
      <c r="F14" s="50">
        <v>555997.67619</v>
      </c>
      <c r="G14" s="34">
        <f>E14/F14-1</f>
        <v>0.04808620362086491</v>
      </c>
    </row>
    <row r="15" spans="1:7" ht="12.75">
      <c r="A15" s="19" t="s">
        <v>30</v>
      </c>
      <c r="B15" s="23">
        <v>112560</v>
      </c>
      <c r="C15" s="49">
        <v>94441</v>
      </c>
      <c r="D15" s="34">
        <f t="shared" si="0"/>
        <v>0.19185523236729818</v>
      </c>
      <c r="E15" s="24">
        <v>112921</v>
      </c>
      <c r="F15" s="50">
        <v>101067</v>
      </c>
      <c r="G15" s="34">
        <f t="shared" si="1"/>
        <v>0.11728853137027917</v>
      </c>
    </row>
    <row r="16" spans="1:7" ht="12.75">
      <c r="A16" s="19" t="s">
        <v>18</v>
      </c>
      <c r="B16" s="24">
        <v>121740.09118</v>
      </c>
      <c r="C16" s="50">
        <v>146504.02115</v>
      </c>
      <c r="D16" s="34">
        <f t="shared" si="0"/>
        <v>-0.16903242501886773</v>
      </c>
      <c r="E16" s="24">
        <v>122204.4138</v>
      </c>
      <c r="F16" s="50">
        <v>147216.032</v>
      </c>
      <c r="G16" s="34">
        <f t="shared" si="1"/>
        <v>-0.16989738047008363</v>
      </c>
    </row>
    <row r="17" spans="1:9" ht="14.25">
      <c r="A17" s="19" t="s">
        <v>15</v>
      </c>
      <c r="B17" s="25">
        <v>2411396.09571</v>
      </c>
      <c r="C17" s="51">
        <v>2279322.13261</v>
      </c>
      <c r="D17" s="34">
        <f t="shared" si="0"/>
        <v>0.05794440426407177</v>
      </c>
      <c r="E17" s="24">
        <v>2627282.32104</v>
      </c>
      <c r="F17" s="50">
        <v>2504106.57429</v>
      </c>
      <c r="G17" s="34">
        <f t="shared" si="1"/>
        <v>0.049189498567937084</v>
      </c>
      <c r="I17" s="48"/>
    </row>
    <row r="18" spans="1:7" ht="12.75">
      <c r="A18" s="19" t="s">
        <v>27</v>
      </c>
      <c r="B18" s="24">
        <v>735886</v>
      </c>
      <c r="C18" s="50">
        <v>685206</v>
      </c>
      <c r="D18" s="34">
        <f t="shared" si="0"/>
        <v>0.07396315852458968</v>
      </c>
      <c r="E18" s="24">
        <v>945845</v>
      </c>
      <c r="F18" s="50">
        <v>864385</v>
      </c>
      <c r="G18" s="34">
        <f t="shared" si="1"/>
        <v>0.09424041370454139</v>
      </c>
    </row>
    <row r="19" spans="1:7" ht="13.5" thickBot="1">
      <c r="A19" s="19" t="s">
        <v>26</v>
      </c>
      <c r="B19" s="41">
        <v>1905594.26539</v>
      </c>
      <c r="C19" s="52">
        <v>1908091.3894</v>
      </c>
      <c r="D19" s="34">
        <f t="shared" si="0"/>
        <v>-0.0013087025201581337</v>
      </c>
      <c r="E19" s="41">
        <v>2283325.49731</v>
      </c>
      <c r="F19" s="52">
        <v>2235719.6012</v>
      </c>
      <c r="G19" s="34">
        <f t="shared" si="1"/>
        <v>0.02129332143639484</v>
      </c>
    </row>
    <row r="20" spans="1:7" ht="19.5" customHeight="1" thickBot="1">
      <c r="A20" s="14" t="s">
        <v>0</v>
      </c>
      <c r="B20" s="16">
        <f>SUM(B7:B19)</f>
        <v>9741927.49647</v>
      </c>
      <c r="C20" s="37">
        <f>SUM(C7:C19)</f>
        <v>9218420.525</v>
      </c>
      <c r="D20" s="43">
        <f>B20/(C20)-1</f>
        <v>0.05678922653292595</v>
      </c>
      <c r="E20" s="16">
        <f>SUM(E7:E19)</f>
        <v>10694204.44141</v>
      </c>
      <c r="F20" s="37">
        <f>SUM(F7:F19)</f>
        <v>10168466.46392</v>
      </c>
      <c r="G20" s="43">
        <f>E20/(F20)-1</f>
        <v>0.051702779308506086</v>
      </c>
    </row>
    <row r="21" spans="1:7" ht="12.75">
      <c r="A21" s="63" t="s">
        <v>31</v>
      </c>
      <c r="B21" s="58"/>
      <c r="C21" s="58"/>
      <c r="D21" s="31"/>
      <c r="F21" s="11"/>
      <c r="G21" s="31"/>
    </row>
    <row r="22" spans="1:7" ht="12.75">
      <c r="A22" s="57"/>
      <c r="B22" s="30"/>
      <c r="C22" s="30"/>
      <c r="D22" s="30"/>
      <c r="E22" s="2" t="s">
        <v>8</v>
      </c>
      <c r="F22" s="11"/>
      <c r="G22" s="30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Vania Monteiro</cp:lastModifiedBy>
  <cp:lastPrinted>2011-02-14T12:08:29Z</cp:lastPrinted>
  <dcterms:created xsi:type="dcterms:W3CDTF">1995-11-28T10:49:03Z</dcterms:created>
  <dcterms:modified xsi:type="dcterms:W3CDTF">2023-08-09T09:46:05Z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