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FACTORING/Estatística/2024/MENSAL/04/Quadro Final/"/>
    </mc:Choice>
  </mc:AlternateContent>
  <xr:revisionPtr revIDLastSave="312" documentId="14_{E6CC3BF3-6CAA-4C62-8C7F-91614B09E12D}" xr6:coauthVersionLast="47" xr6:coauthVersionMax="47" xr10:uidLastSave="{0859E947-E564-4C7A-9258-80BB6C7C9426}"/>
  <bookViews>
    <workbookView xWindow="-96" yWindow="0" windowWidth="11712" windowHeight="12336" tabRatio="715" xr2:uid="{00000000-000D-0000-FFFF-FFFF00000000}"/>
  </bookViews>
  <sheets>
    <sheet name="Ind Produção - 1" sheetId="13" r:id="rId1"/>
    <sheet name="Ind Produção - 2" sheetId="10" r:id="rId2"/>
    <sheet name="Ind Econ-Financeiros" sheetId="12" r:id="rId3"/>
  </sheets>
  <definedNames>
    <definedName name="_xlnm.Print_Area" localSheetId="0">'Ind Produção - 1'!$A$1:$J$26</definedName>
    <definedName name="_xlnm.Print_Area" localSheetId="1">'Ind Produção - 2'!$A$1:$P$41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2" l="1"/>
  <c r="E20" i="12"/>
  <c r="C20" i="12"/>
  <c r="B20" i="12"/>
  <c r="B28" i="10"/>
  <c r="G14" i="13"/>
  <c r="G15" i="13"/>
  <c r="G17" i="13"/>
  <c r="G18" i="13"/>
  <c r="G13" i="13"/>
  <c r="G19" i="13"/>
  <c r="G21" i="13"/>
  <c r="G20" i="13"/>
  <c r="G22" i="13"/>
  <c r="G23" i="13"/>
  <c r="G24" i="13"/>
  <c r="G25" i="13"/>
  <c r="D14" i="13"/>
  <c r="D15" i="13"/>
  <c r="D17" i="13"/>
  <c r="D18" i="13"/>
  <c r="D13" i="13"/>
  <c r="D19" i="13"/>
  <c r="D21" i="13"/>
  <c r="D20" i="13"/>
  <c r="D22" i="13"/>
  <c r="D23" i="13"/>
  <c r="D24" i="13"/>
  <c r="D25" i="13"/>
  <c r="F26" i="13"/>
  <c r="E26" i="13"/>
  <c r="C26" i="13"/>
  <c r="B26" i="13"/>
  <c r="L28" i="10"/>
  <c r="K28" i="10"/>
  <c r="F28" i="10"/>
  <c r="E28" i="10"/>
  <c r="C28" i="10"/>
  <c r="M16" i="10"/>
  <c r="M17" i="10"/>
  <c r="M19" i="10"/>
  <c r="M20" i="10"/>
  <c r="M15" i="10"/>
  <c r="M21" i="10"/>
  <c r="M23" i="10"/>
  <c r="M22" i="10"/>
  <c r="M24" i="10"/>
  <c r="M25" i="10"/>
  <c r="M26" i="10"/>
  <c r="M27" i="10"/>
  <c r="G16" i="10"/>
  <c r="G17" i="10"/>
  <c r="G19" i="10"/>
  <c r="G20" i="10"/>
  <c r="G15" i="10"/>
  <c r="G21" i="10"/>
  <c r="G23" i="10"/>
  <c r="G22" i="10"/>
  <c r="G24" i="10"/>
  <c r="G25" i="10"/>
  <c r="G26" i="10"/>
  <c r="G27" i="10"/>
  <c r="D16" i="10"/>
  <c r="D17" i="10"/>
  <c r="D19" i="10"/>
  <c r="D20" i="10"/>
  <c r="D15" i="10"/>
  <c r="D21" i="10"/>
  <c r="D23" i="10"/>
  <c r="D22" i="10"/>
  <c r="D24" i="10"/>
  <c r="D25" i="10"/>
  <c r="D26" i="10"/>
  <c r="D27" i="10"/>
  <c r="D18" i="10"/>
  <c r="M18" i="10"/>
  <c r="I18" i="10"/>
  <c r="H18" i="10"/>
  <c r="G18" i="10"/>
  <c r="I16" i="13"/>
  <c r="H16" i="13"/>
  <c r="G16" i="13"/>
  <c r="D16" i="13"/>
  <c r="G10" i="12"/>
  <c r="D10" i="12"/>
  <c r="G15" i="12"/>
  <c r="D15" i="12"/>
  <c r="I23" i="10"/>
  <c r="H23" i="10"/>
  <c r="I21" i="13"/>
  <c r="H21" i="13"/>
  <c r="I14" i="13"/>
  <c r="I15" i="13"/>
  <c r="I17" i="13"/>
  <c r="I18" i="13"/>
  <c r="I13" i="13"/>
  <c r="I19" i="13"/>
  <c r="I20" i="13"/>
  <c r="I22" i="13"/>
  <c r="I23" i="13"/>
  <c r="I24" i="13"/>
  <c r="I25" i="13"/>
  <c r="I16" i="10"/>
  <c r="I17" i="10"/>
  <c r="I19" i="10"/>
  <c r="I20" i="10"/>
  <c r="I15" i="10"/>
  <c r="I21" i="10"/>
  <c r="I22" i="10"/>
  <c r="O22" i="10" s="1"/>
  <c r="I24" i="10"/>
  <c r="I25" i="10"/>
  <c r="I26" i="10"/>
  <c r="I27" i="10"/>
  <c r="H16" i="10"/>
  <c r="H17" i="10"/>
  <c r="H19" i="10"/>
  <c r="H20" i="10"/>
  <c r="H15" i="10"/>
  <c r="H21" i="10"/>
  <c r="H22" i="10"/>
  <c r="H24" i="10"/>
  <c r="H25" i="10"/>
  <c r="H26" i="10"/>
  <c r="H27" i="10"/>
  <c r="H14" i="13"/>
  <c r="H15" i="13"/>
  <c r="H17" i="13"/>
  <c r="H18" i="13"/>
  <c r="H13" i="13"/>
  <c r="H19" i="13"/>
  <c r="H20" i="13"/>
  <c r="H22" i="13"/>
  <c r="H23" i="13"/>
  <c r="J23" i="13" s="1"/>
  <c r="G8" i="12"/>
  <c r="G9" i="12"/>
  <c r="G11" i="12"/>
  <c r="G12" i="12"/>
  <c r="G7" i="12"/>
  <c r="G13" i="12"/>
  <c r="G14" i="12"/>
  <c r="G16" i="12"/>
  <c r="G17" i="12"/>
  <c r="G18" i="12"/>
  <c r="G19" i="12"/>
  <c r="D8" i="12"/>
  <c r="D9" i="12"/>
  <c r="D11" i="12"/>
  <c r="D12" i="12"/>
  <c r="D7" i="12"/>
  <c r="D13" i="12"/>
  <c r="D14" i="12"/>
  <c r="D16" i="12"/>
  <c r="D17" i="12"/>
  <c r="D18" i="12"/>
  <c r="D19" i="12"/>
  <c r="H24" i="13"/>
  <c r="H25" i="13"/>
  <c r="J21" i="10" l="1"/>
  <c r="D20" i="12"/>
  <c r="N16" i="10"/>
  <c r="N15" i="10"/>
  <c r="N18" i="10"/>
  <c r="J16" i="10"/>
  <c r="J18" i="10"/>
  <c r="O21" i="10"/>
  <c r="J17" i="13"/>
  <c r="O15" i="10"/>
  <c r="J13" i="13"/>
  <c r="J19" i="13"/>
  <c r="N26" i="10"/>
  <c r="N22" i="10"/>
  <c r="P22" i="10" s="1"/>
  <c r="J25" i="10"/>
  <c r="N24" i="10"/>
  <c r="N23" i="10"/>
  <c r="N17" i="10"/>
  <c r="G20" i="12"/>
  <c r="J24" i="10"/>
  <c r="G28" i="10"/>
  <c r="J26" i="10"/>
  <c r="J17" i="10"/>
  <c r="N27" i="10"/>
  <c r="N20" i="10"/>
  <c r="J19" i="10"/>
  <c r="M28" i="10"/>
  <c r="J22" i="10"/>
  <c r="I28" i="10"/>
  <c r="O19" i="10"/>
  <c r="J23" i="10"/>
  <c r="J27" i="10"/>
  <c r="J20" i="10"/>
  <c r="O16" i="10"/>
  <c r="D28" i="10"/>
  <c r="G26" i="13"/>
  <c r="N21" i="10"/>
  <c r="H26" i="13"/>
  <c r="J15" i="13"/>
  <c r="J22" i="13"/>
  <c r="J20" i="13"/>
  <c r="J21" i="13"/>
  <c r="J16" i="13"/>
  <c r="N19" i="10"/>
  <c r="I26" i="13"/>
  <c r="J25" i="13"/>
  <c r="O27" i="10"/>
  <c r="O23" i="10"/>
  <c r="J24" i="13"/>
  <c r="D26" i="13"/>
  <c r="O26" i="10"/>
  <c r="O24" i="10"/>
  <c r="O20" i="10"/>
  <c r="J18" i="13"/>
  <c r="J14" i="13"/>
  <c r="H28" i="10"/>
  <c r="N25" i="10"/>
  <c r="O25" i="10"/>
  <c r="O17" i="10"/>
  <c r="O18" i="10"/>
  <c r="J15" i="10"/>
  <c r="P15" i="10" l="1"/>
  <c r="P16" i="10"/>
  <c r="P21" i="10"/>
  <c r="P26" i="10"/>
  <c r="P24" i="10"/>
  <c r="P23" i="10"/>
  <c r="P17" i="10"/>
  <c r="J26" i="13"/>
  <c r="P20" i="10"/>
  <c r="P27" i="10"/>
  <c r="O28" i="10"/>
  <c r="J28" i="10"/>
  <c r="P19" i="10"/>
  <c r="P18" i="10"/>
  <c r="P25" i="10"/>
  <c r="N28" i="10"/>
  <c r="P28" i="10" l="1"/>
</calcChain>
</file>

<file path=xl/sharedStrings.xml><?xml version="1.0" encoding="utf-8"?>
<sst xmlns="http://schemas.openxmlformats.org/spreadsheetml/2006/main" count="83" uniqueCount="36">
  <si>
    <t>TOTAL</t>
  </si>
  <si>
    <t>Total</t>
  </si>
  <si>
    <t>Com Recurso</t>
  </si>
  <si>
    <t>Sem Recurso</t>
  </si>
  <si>
    <t>Importação</t>
  </si>
  <si>
    <t>Exportação</t>
  </si>
  <si>
    <t>Empresas</t>
  </si>
  <si>
    <t>Confirming</t>
  </si>
  <si>
    <t>(Valores em Milhares de Euros)</t>
  </si>
  <si>
    <t>INFORMAÇÃO ESTATÍSTICA DO SECTOR DE FACTORING</t>
  </si>
  <si>
    <t xml:space="preserve">          Indicadores Económico - Financeiros</t>
  </si>
  <si>
    <t>Factoring Doméstico</t>
  </si>
  <si>
    <t>Factoring Internacional</t>
  </si>
  <si>
    <t>CRÉDITOS TOMADOS</t>
  </si>
  <si>
    <t>TOTAL GERAL</t>
  </si>
  <si>
    <t xml:space="preserve">BNP Paribas Factor </t>
  </si>
  <si>
    <t>BBVA Portugal</t>
  </si>
  <si>
    <t>Finanfarma</t>
  </si>
  <si>
    <t>Total sob Gestão</t>
  </si>
  <si>
    <t>∆</t>
  </si>
  <si>
    <t>Carteira</t>
  </si>
  <si>
    <t>Saldo de Balanço do Crédito Concedido</t>
  </si>
  <si>
    <t>INDICADORES DE PRODUÇÃO (1)</t>
  </si>
  <si>
    <t>INDICADORES DE PRODUÇÃO (2)</t>
  </si>
  <si>
    <t>Factoring Internacional, Confirming e Total</t>
  </si>
  <si>
    <t>Santander Totta</t>
  </si>
  <si>
    <t>Novo Banco</t>
  </si>
  <si>
    <t>BPI</t>
  </si>
  <si>
    <t>Millennium BCP</t>
  </si>
  <si>
    <t>Bankinter</t>
  </si>
  <si>
    <t>EuroBic</t>
  </si>
  <si>
    <t>Banco Montepio</t>
  </si>
  <si>
    <t>Caixa Geral de Depósitos</t>
  </si>
  <si>
    <t>Crédit Agricole Leasing &amp; Factoring</t>
  </si>
  <si>
    <t>BFF Bank</t>
  </si>
  <si>
    <t>ACUMULADO A 2024.04.30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</si>
</sst>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E_s_c_._-;\-* #,##0.00\ _E_s_c_._-;_-* &quot;-&quot;??\ _E_s_c_._-;_-@_-"/>
    <numFmt numFmtId="165" formatCode="0.0%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6" fillId="0" borderId="0" xfId="0" applyFont="1"/>
    <xf numFmtId="0" fontId="8" fillId="0" borderId="0" xfId="0" applyFont="1"/>
    <xf numFmtId="0" fontId="8" fillId="0" borderId="0" xfId="0" quotePrefix="1" applyFont="1"/>
    <xf numFmtId="0" fontId="6" fillId="0" borderId="0" xfId="0" quotePrefix="1" applyFont="1"/>
    <xf numFmtId="49" fontId="9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/>
    <xf numFmtId="0" fontId="4" fillId="2" borderId="5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/>
    </xf>
    <xf numFmtId="3" fontId="8" fillId="0" borderId="0" xfId="0" applyNumberFormat="1" applyFont="1"/>
    <xf numFmtId="10" fontId="8" fillId="0" borderId="0" xfId="0" applyNumberFormat="1" applyFont="1"/>
    <xf numFmtId="0" fontId="6" fillId="2" borderId="1" xfId="0" applyFont="1" applyFill="1" applyBorder="1"/>
    <xf numFmtId="0" fontId="4" fillId="2" borderId="6" xfId="0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/>
    </xf>
    <xf numFmtId="0" fontId="9" fillId="0" borderId="0" xfId="0" applyFont="1"/>
    <xf numFmtId="0" fontId="6" fillId="2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65" fontId="8" fillId="0" borderId="8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165" fontId="8" fillId="0" borderId="8" xfId="0" applyNumberFormat="1" applyFont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165" fontId="0" fillId="0" borderId="0" xfId="0" applyNumberFormat="1"/>
    <xf numFmtId="3" fontId="6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2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/>
    <xf numFmtId="0" fontId="9" fillId="0" borderId="0" xfId="0" applyFont="1"/>
    <xf numFmtId="49" fontId="5" fillId="0" borderId="16" xfId="0" applyNumberFormat="1" applyFont="1" applyBorder="1"/>
    <xf numFmtId="0" fontId="0" fillId="0" borderId="16" xfId="0" applyBorder="1"/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zoomScaleSheetLayoutView="100" workbookViewId="0">
      <selection activeCell="B28" sqref="B28"/>
    </sheetView>
  </sheetViews>
  <sheetFormatPr defaultRowHeight="13.2" x14ac:dyDescent="0.25"/>
  <cols>
    <col min="1" max="1" width="33.109375" style="2" customWidth="1"/>
    <col min="2" max="3" width="12.6640625" customWidth="1"/>
    <col min="4" max="4" width="9.6640625" customWidth="1"/>
    <col min="5" max="6" width="12.6640625" customWidth="1"/>
    <col min="7" max="7" width="8.5546875" customWidth="1"/>
    <col min="8" max="9" width="12.6640625" customWidth="1"/>
    <col min="10" max="10" width="7.88671875" bestFit="1" customWidth="1"/>
  </cols>
  <sheetData>
    <row r="1" spans="1:10" ht="23.4" thickBot="1" x14ac:dyDescent="0.3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15.6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25">
      <c r="A3" s="51" t="s">
        <v>35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B4" s="3"/>
      <c r="C4" s="3"/>
      <c r="D4" s="3"/>
      <c r="E4" s="3"/>
      <c r="F4" s="3"/>
      <c r="G4" s="3"/>
      <c r="H4" s="3"/>
      <c r="I4" s="3"/>
      <c r="J4" s="3"/>
    </row>
    <row r="5" spans="1:10" ht="15.6" x14ac:dyDescent="0.3">
      <c r="A5" s="65" t="s">
        <v>22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B7" s="3"/>
      <c r="C7" s="3"/>
      <c r="D7" s="3"/>
      <c r="E7" s="3"/>
      <c r="F7" s="3"/>
      <c r="H7" s="2" t="s">
        <v>8</v>
      </c>
      <c r="I7" s="3"/>
      <c r="J7" s="3"/>
    </row>
    <row r="8" spans="1:10" ht="22.95" customHeight="1" thickBot="1" x14ac:dyDescent="0.3">
      <c r="A8" s="50" t="s">
        <v>11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s="1" customFormat="1" ht="21" customHeight="1" thickBot="1" x14ac:dyDescent="0.3">
      <c r="A9" s="58" t="s">
        <v>6</v>
      </c>
      <c r="B9" s="55" t="s">
        <v>13</v>
      </c>
      <c r="C9" s="56"/>
      <c r="D9" s="56"/>
      <c r="E9" s="56"/>
      <c r="F9" s="56"/>
      <c r="G9" s="56"/>
      <c r="H9" s="56"/>
      <c r="I9" s="56"/>
      <c r="J9" s="57"/>
    </row>
    <row r="10" spans="1:10" s="1" customFormat="1" ht="21" customHeight="1" thickBot="1" x14ac:dyDescent="0.3">
      <c r="A10" s="59"/>
      <c r="B10" s="62" t="s">
        <v>11</v>
      </c>
      <c r="C10" s="63"/>
      <c r="D10" s="63"/>
      <c r="E10" s="63"/>
      <c r="F10" s="63"/>
      <c r="G10" s="63"/>
      <c r="H10" s="63"/>
      <c r="I10" s="63"/>
      <c r="J10" s="64"/>
    </row>
    <row r="11" spans="1:10" s="1" customFormat="1" ht="21.75" customHeight="1" thickBot="1" x14ac:dyDescent="0.3">
      <c r="A11" s="59"/>
      <c r="B11" s="61" t="s">
        <v>2</v>
      </c>
      <c r="C11" s="61"/>
      <c r="D11" s="61"/>
      <c r="E11" s="61" t="s">
        <v>3</v>
      </c>
      <c r="F11" s="61"/>
      <c r="G11" s="61"/>
      <c r="H11" s="62" t="s">
        <v>1</v>
      </c>
      <c r="I11" s="63"/>
      <c r="J11" s="64"/>
    </row>
    <row r="12" spans="1:10" s="1" customFormat="1" ht="21.75" customHeight="1" thickBot="1" x14ac:dyDescent="0.3">
      <c r="A12" s="60"/>
      <c r="B12" s="28">
        <v>2024</v>
      </c>
      <c r="C12" s="28">
        <v>2023</v>
      </c>
      <c r="D12" s="28" t="s">
        <v>19</v>
      </c>
      <c r="E12" s="28">
        <v>2024</v>
      </c>
      <c r="F12" s="28">
        <v>2023</v>
      </c>
      <c r="G12" s="28" t="s">
        <v>19</v>
      </c>
      <c r="H12" s="28">
        <v>2024</v>
      </c>
      <c r="I12" s="28">
        <v>2023</v>
      </c>
      <c r="J12" s="28" t="s">
        <v>19</v>
      </c>
    </row>
    <row r="13" spans="1:10" x14ac:dyDescent="0.25">
      <c r="A13" s="18" t="s">
        <v>31</v>
      </c>
      <c r="B13" s="20">
        <v>103023</v>
      </c>
      <c r="C13" s="39">
        <v>104793.05594999999</v>
      </c>
      <c r="D13" s="34">
        <f>B13/C13-1</f>
        <v>-1.6890966046877565E-2</v>
      </c>
      <c r="E13" s="20">
        <v>34178</v>
      </c>
      <c r="F13" s="39">
        <v>28717.015469999998</v>
      </c>
      <c r="G13" s="34">
        <f>E13/F13-1</f>
        <v>0.19016546255320188</v>
      </c>
      <c r="H13" s="31">
        <f>B13+E13</f>
        <v>137201</v>
      </c>
      <c r="I13" s="23">
        <f>C13+F13</f>
        <v>133510.07141999999</v>
      </c>
      <c r="J13" s="34">
        <f>H13/I13-1</f>
        <v>2.7645319493455833E-2</v>
      </c>
    </row>
    <row r="14" spans="1:10" x14ac:dyDescent="0.25">
      <c r="A14" s="18" t="s">
        <v>29</v>
      </c>
      <c r="B14" s="32"/>
      <c r="C14" s="38"/>
      <c r="D14" s="34" t="e">
        <f t="shared" ref="D14:D25" si="0">B14/C14-1</f>
        <v>#DIV/0!</v>
      </c>
      <c r="E14" s="32"/>
      <c r="F14" s="38"/>
      <c r="G14" s="34" t="e">
        <f t="shared" ref="G14:G25" si="1">E14/F14-1</f>
        <v>#DIV/0!</v>
      </c>
      <c r="H14" s="31">
        <f t="shared" ref="H14:H25" si="2">B14+E14</f>
        <v>0</v>
      </c>
      <c r="I14" s="23">
        <f t="shared" ref="I14:I25" si="3">C14+F14</f>
        <v>0</v>
      </c>
      <c r="J14" s="34" t="e">
        <f t="shared" ref="J14:J25" si="4">H14/I14-1</f>
        <v>#DIV/0!</v>
      </c>
    </row>
    <row r="15" spans="1:10" x14ac:dyDescent="0.25">
      <c r="A15" s="18" t="s">
        <v>16</v>
      </c>
      <c r="B15" s="20">
        <v>15350</v>
      </c>
      <c r="C15" s="39">
        <v>9538</v>
      </c>
      <c r="D15" s="34">
        <f t="shared" si="0"/>
        <v>0.60935206542252041</v>
      </c>
      <c r="E15" s="20">
        <v>41656</v>
      </c>
      <c r="F15" s="39">
        <v>71300</v>
      </c>
      <c r="G15" s="34">
        <f t="shared" si="1"/>
        <v>-0.41576437587657789</v>
      </c>
      <c r="H15" s="31">
        <f t="shared" si="2"/>
        <v>57006</v>
      </c>
      <c r="I15" s="23">
        <f t="shared" si="3"/>
        <v>80838</v>
      </c>
      <c r="J15" s="34">
        <f t="shared" si="4"/>
        <v>-0.2948118459140503</v>
      </c>
    </row>
    <row r="16" spans="1:10" x14ac:dyDescent="0.25">
      <c r="A16" s="18" t="s">
        <v>34</v>
      </c>
      <c r="B16" s="32">
        <v>0</v>
      </c>
      <c r="C16" s="38">
        <v>0</v>
      </c>
      <c r="D16" s="34" t="e">
        <f>B16/C16-1</f>
        <v>#DIV/0!</v>
      </c>
      <c r="E16" s="32">
        <v>156685.12342000002</v>
      </c>
      <c r="F16" s="38">
        <v>129478.70742999999</v>
      </c>
      <c r="G16" s="34">
        <f>E16/F16-1</f>
        <v>0.21012270302982916</v>
      </c>
      <c r="H16" s="31">
        <f>B16+E16</f>
        <v>156685.12342000002</v>
      </c>
      <c r="I16" s="23">
        <f>C16+F16</f>
        <v>129478.70742999999</v>
      </c>
      <c r="J16" s="34">
        <f>H16/I16-1</f>
        <v>0.21012270302982916</v>
      </c>
    </row>
    <row r="17" spans="1:10" x14ac:dyDescent="0.25">
      <c r="A17" s="18" t="s">
        <v>15</v>
      </c>
      <c r="B17" s="20">
        <v>60274</v>
      </c>
      <c r="C17" s="39"/>
      <c r="D17" s="34" t="e">
        <f t="shared" si="0"/>
        <v>#DIV/0!</v>
      </c>
      <c r="E17" s="20">
        <v>609443</v>
      </c>
      <c r="F17" s="39"/>
      <c r="G17" s="34" t="e">
        <f t="shared" si="1"/>
        <v>#DIV/0!</v>
      </c>
      <c r="H17" s="31">
        <f t="shared" si="2"/>
        <v>669717</v>
      </c>
      <c r="I17" s="23">
        <f t="shared" si="3"/>
        <v>0</v>
      </c>
      <c r="J17" s="34" t="e">
        <f t="shared" si="4"/>
        <v>#DIV/0!</v>
      </c>
    </row>
    <row r="18" spans="1:10" x14ac:dyDescent="0.25">
      <c r="A18" s="18" t="s">
        <v>27</v>
      </c>
      <c r="B18" s="20">
        <v>73453</v>
      </c>
      <c r="C18" s="39">
        <v>70371</v>
      </c>
      <c r="D18" s="34">
        <f t="shared" si="0"/>
        <v>4.3796450242287399E-2</v>
      </c>
      <c r="E18" s="20">
        <v>56202</v>
      </c>
      <c r="F18" s="39">
        <v>79059</v>
      </c>
      <c r="G18" s="34">
        <f t="shared" si="1"/>
        <v>-0.28911319394376356</v>
      </c>
      <c r="H18" s="31">
        <f t="shared" si="2"/>
        <v>129655</v>
      </c>
      <c r="I18" s="23">
        <f t="shared" si="3"/>
        <v>149430</v>
      </c>
      <c r="J18" s="34">
        <f t="shared" si="4"/>
        <v>-0.1323362109348859</v>
      </c>
    </row>
    <row r="19" spans="1:10" x14ac:dyDescent="0.25">
      <c r="A19" s="48" t="s">
        <v>32</v>
      </c>
      <c r="B19" s="20">
        <v>275114.55394999997</v>
      </c>
      <c r="C19" s="39">
        <v>297980.31482999999</v>
      </c>
      <c r="D19" s="34">
        <f t="shared" si="0"/>
        <v>-7.6735810192848142E-2</v>
      </c>
      <c r="E19" s="20">
        <v>218694.33590999997</v>
      </c>
      <c r="F19" s="39">
        <v>230768.49866000001</v>
      </c>
      <c r="G19" s="34">
        <f t="shared" si="1"/>
        <v>-5.2321537905350657E-2</v>
      </c>
      <c r="H19" s="31">
        <f t="shared" si="2"/>
        <v>493808.88985999994</v>
      </c>
      <c r="I19" s="23">
        <f t="shared" si="3"/>
        <v>528748.81348999997</v>
      </c>
      <c r="J19" s="34">
        <f t="shared" si="4"/>
        <v>-6.6080382099355517E-2</v>
      </c>
    </row>
    <row r="20" spans="1:10" x14ac:dyDescent="0.25">
      <c r="A20" s="18" t="s">
        <v>33</v>
      </c>
      <c r="B20" s="20">
        <v>8231.3765712226505</v>
      </c>
      <c r="C20" s="39">
        <v>7867.8300354266703</v>
      </c>
      <c r="D20" s="34">
        <f>B20/C20-1</f>
        <v>4.6206709367008436E-2</v>
      </c>
      <c r="E20" s="20">
        <v>357166.052372017</v>
      </c>
      <c r="F20" s="39">
        <v>341391.47567512299</v>
      </c>
      <c r="G20" s="34">
        <f>E20/F20-1</f>
        <v>4.6206709367006882E-2</v>
      </c>
      <c r="H20" s="31">
        <f>B20+E20</f>
        <v>365397.42894323968</v>
      </c>
      <c r="I20" s="23">
        <f>C20+F20</f>
        <v>349259.30571054964</v>
      </c>
      <c r="J20" s="34">
        <f>H20/I20-1</f>
        <v>4.6206709367007104E-2</v>
      </c>
    </row>
    <row r="21" spans="1:10" x14ac:dyDescent="0.25">
      <c r="A21" s="18" t="s">
        <v>30</v>
      </c>
      <c r="B21" s="32">
        <v>32010</v>
      </c>
      <c r="C21" s="38">
        <v>24707</v>
      </c>
      <c r="D21" s="34">
        <f t="shared" si="0"/>
        <v>0.29558424737928513</v>
      </c>
      <c r="E21" s="32">
        <v>2850</v>
      </c>
      <c r="F21" s="38">
        <v>3508</v>
      </c>
      <c r="G21" s="34">
        <f t="shared" si="1"/>
        <v>-0.18757126567844928</v>
      </c>
      <c r="H21" s="31">
        <f>B21+E21</f>
        <v>34860</v>
      </c>
      <c r="I21" s="23">
        <f>C21+F21</f>
        <v>28215</v>
      </c>
      <c r="J21" s="34">
        <f>H21/I21-1</f>
        <v>0.23551302498670923</v>
      </c>
    </row>
    <row r="22" spans="1:10" x14ac:dyDescent="0.25">
      <c r="A22" s="18" t="s">
        <v>17</v>
      </c>
      <c r="B22" s="20">
        <v>0</v>
      </c>
      <c r="C22" s="39">
        <v>0</v>
      </c>
      <c r="D22" s="34" t="e">
        <f t="shared" si="0"/>
        <v>#DIV/0!</v>
      </c>
      <c r="E22" s="20">
        <v>595732.24135999999</v>
      </c>
      <c r="F22" s="39">
        <v>589551.74869999895</v>
      </c>
      <c r="G22" s="34">
        <f t="shared" si="1"/>
        <v>1.0483376011740209E-2</v>
      </c>
      <c r="H22" s="31">
        <f t="shared" si="2"/>
        <v>595732.24135999999</v>
      </c>
      <c r="I22" s="23">
        <f t="shared" si="3"/>
        <v>589551.74869999895</v>
      </c>
      <c r="J22" s="34">
        <f t="shared" si="4"/>
        <v>1.0483376011740209E-2</v>
      </c>
    </row>
    <row r="23" spans="1:10" x14ac:dyDescent="0.25">
      <c r="A23" s="18" t="s">
        <v>28</v>
      </c>
      <c r="B23" s="20">
        <v>517114.50599999999</v>
      </c>
      <c r="C23" s="39">
        <v>508644.84399999998</v>
      </c>
      <c r="D23" s="34">
        <f t="shared" si="0"/>
        <v>1.6651426039030026E-2</v>
      </c>
      <c r="E23" s="20">
        <v>401491.47899999999</v>
      </c>
      <c r="F23" s="39">
        <v>390339.43699999998</v>
      </c>
      <c r="G23" s="34">
        <f t="shared" si="1"/>
        <v>2.8570113452307977E-2</v>
      </c>
      <c r="H23" s="31">
        <f t="shared" si="2"/>
        <v>918605.98499999999</v>
      </c>
      <c r="I23" s="23">
        <f t="shared" si="3"/>
        <v>898984.28099999996</v>
      </c>
      <c r="J23" s="34">
        <f t="shared" si="4"/>
        <v>2.1826526241564004E-2</v>
      </c>
    </row>
    <row r="24" spans="1:10" x14ac:dyDescent="0.25">
      <c r="A24" s="18" t="s">
        <v>26</v>
      </c>
      <c r="B24" s="20">
        <v>287210</v>
      </c>
      <c r="C24" s="39">
        <v>293397</v>
      </c>
      <c r="D24" s="34">
        <f t="shared" si="0"/>
        <v>-2.1087468515356367E-2</v>
      </c>
      <c r="E24" s="20">
        <v>442193</v>
      </c>
      <c r="F24" s="39">
        <v>328882</v>
      </c>
      <c r="G24" s="34">
        <f t="shared" si="1"/>
        <v>0.34453390577775611</v>
      </c>
      <c r="H24" s="31">
        <f>B24+E24</f>
        <v>729403</v>
      </c>
      <c r="I24" s="23">
        <f t="shared" si="3"/>
        <v>622279</v>
      </c>
      <c r="J24" s="34">
        <f t="shared" si="4"/>
        <v>0.17214786293607842</v>
      </c>
    </row>
    <row r="25" spans="1:10" ht="13.8" thickBot="1" x14ac:dyDescent="0.3">
      <c r="A25" s="18" t="s">
        <v>25</v>
      </c>
      <c r="B25" s="33">
        <v>1132058.2713899999</v>
      </c>
      <c r="C25" s="40">
        <v>1310144.36454</v>
      </c>
      <c r="D25" s="34">
        <f t="shared" si="0"/>
        <v>-0.13592860296164944</v>
      </c>
      <c r="E25" s="33">
        <v>48424.06581</v>
      </c>
      <c r="F25" s="40">
        <v>52094.820370000001</v>
      </c>
      <c r="G25" s="34">
        <f t="shared" si="1"/>
        <v>-7.0462946871276522E-2</v>
      </c>
      <c r="H25" s="31">
        <f t="shared" si="2"/>
        <v>1180482.3372</v>
      </c>
      <c r="I25" s="23">
        <f t="shared" si="3"/>
        <v>1362239.1849100001</v>
      </c>
      <c r="J25" s="34">
        <f t="shared" si="4"/>
        <v>-0.13342506200334292</v>
      </c>
    </row>
    <row r="26" spans="1:10" ht="23.25" customHeight="1" thickBot="1" x14ac:dyDescent="0.3">
      <c r="A26" s="13" t="s">
        <v>0</v>
      </c>
      <c r="B26" s="15">
        <f>SUM(B13:B25)</f>
        <v>2503838.7079112222</v>
      </c>
      <c r="C26" s="30">
        <f>SUM(C13:C25)</f>
        <v>2627443.4093554267</v>
      </c>
      <c r="D26" s="35">
        <f>B26/C26-1</f>
        <v>-4.7043715957531318E-2</v>
      </c>
      <c r="E26" s="15">
        <f>SUM(E13:E25)</f>
        <v>2964715.2978720167</v>
      </c>
      <c r="F26" s="30">
        <f>SUM(F13:F25)</f>
        <v>2245090.7033051215</v>
      </c>
      <c r="G26" s="35">
        <f>E26/F26-1</f>
        <v>0.32053252615027805</v>
      </c>
      <c r="H26" s="15">
        <f>SUM(H13:H25)</f>
        <v>5468554.0057832394</v>
      </c>
      <c r="I26" s="30">
        <f>C26+F26</f>
        <v>4872534.1126605477</v>
      </c>
      <c r="J26" s="35">
        <f>H26/I26-1</f>
        <v>0.12232236436765498</v>
      </c>
    </row>
    <row r="27" spans="1:10" s="2" customFormat="1" ht="13.5" customHeight="1" x14ac:dyDescent="0.25">
      <c r="A27" s="49"/>
      <c r="G27" s="5"/>
      <c r="H27" s="5"/>
      <c r="I27" s="5"/>
      <c r="J27" s="5"/>
    </row>
    <row r="28" spans="1:10" x14ac:dyDescent="0.25">
      <c r="A28" s="6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B31" s="4"/>
      <c r="C31" s="4"/>
      <c r="D31" s="4"/>
      <c r="E31" s="4"/>
      <c r="F31" s="4"/>
      <c r="G31" s="4"/>
      <c r="H31" s="4"/>
      <c r="I31" s="4"/>
      <c r="J31" s="4"/>
    </row>
    <row r="32" spans="1:10" ht="12" customHeight="1" x14ac:dyDescent="0.25">
      <c r="B32" s="4"/>
      <c r="C32" s="4"/>
      <c r="D32" s="4"/>
      <c r="E32" s="4"/>
      <c r="F32" s="4"/>
      <c r="G32" s="4"/>
      <c r="H32" s="4"/>
      <c r="I32" s="4"/>
      <c r="J32" s="4"/>
    </row>
    <row r="33" spans="2:10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x14ac:dyDescent="0.25">
      <c r="B35" s="4"/>
      <c r="C35" s="4"/>
      <c r="D35" s="4"/>
      <c r="E35" s="4"/>
      <c r="F35" s="4"/>
      <c r="G35" s="4"/>
      <c r="H35" s="4"/>
      <c r="I35" s="4"/>
      <c r="J35" s="4"/>
    </row>
    <row r="36" spans="2:10" x14ac:dyDescent="0.25">
      <c r="B36" s="4"/>
      <c r="C36" s="4"/>
      <c r="D36" s="4"/>
      <c r="E36" s="4"/>
      <c r="F36" s="4"/>
      <c r="G36" s="4"/>
      <c r="H36" s="4"/>
      <c r="I36" s="4"/>
      <c r="J36" s="4"/>
    </row>
    <row r="37" spans="2:10" x14ac:dyDescent="0.25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25">
      <c r="B38" s="4"/>
      <c r="C38" s="4"/>
      <c r="D38" s="4"/>
      <c r="E38" s="4"/>
      <c r="F38" s="4"/>
      <c r="G38" s="4"/>
      <c r="H38" s="4"/>
      <c r="I38" s="4"/>
      <c r="J38" s="4"/>
    </row>
    <row r="39" spans="2:10" x14ac:dyDescent="0.25">
      <c r="B39" s="4"/>
      <c r="C39" s="4"/>
      <c r="D39" s="4"/>
      <c r="E39" s="4"/>
      <c r="F39" s="4"/>
      <c r="G39" s="4"/>
      <c r="H39" s="4"/>
      <c r="I39" s="4"/>
      <c r="J39" s="4"/>
    </row>
    <row r="40" spans="2:10" x14ac:dyDescent="0.25">
      <c r="B40" s="4"/>
      <c r="C40" s="4"/>
      <c r="D40" s="4"/>
      <c r="E40" s="4"/>
      <c r="F40" s="4"/>
      <c r="G40" s="4"/>
      <c r="H40" s="4"/>
      <c r="I40" s="4"/>
      <c r="J40" s="4"/>
    </row>
  </sheetData>
  <mergeCells count="10">
    <mergeCell ref="A8:J8"/>
    <mergeCell ref="A3:J3"/>
    <mergeCell ref="A1:J1"/>
    <mergeCell ref="B9:J9"/>
    <mergeCell ref="A9:A12"/>
    <mergeCell ref="B11:D11"/>
    <mergeCell ref="E11:G11"/>
    <mergeCell ref="B10:J10"/>
    <mergeCell ref="H11:J11"/>
    <mergeCell ref="A5:J5"/>
  </mergeCells>
  <printOptions horizontalCentered="1"/>
  <pageMargins left="0.15748031496062992" right="0.47244094488188981" top="1.2598425196850394" bottom="0.23622047244094491" header="0.31496062992125984" footer="0.11811023622047245"/>
  <pageSetup paperSize="9" scale="90" orientation="landscape" horizontalDpi="4294967294" r:id="rId1"/>
  <headerFooter alignWithMargins="0">
    <oddHeader>&amp;C&amp;"Arial,Negrito"&amp;20ALF -&amp;18 &amp;20Associação Portuguesa de Leasing, Factoring e Renting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opLeftCell="A8" zoomScaleNormal="100" zoomScaleSheetLayoutView="100" workbookViewId="0">
      <selection activeCell="K29" sqref="K29"/>
    </sheetView>
  </sheetViews>
  <sheetFormatPr defaultRowHeight="13.2" x14ac:dyDescent="0.25"/>
  <cols>
    <col min="1" max="1" width="33.6640625" style="2" customWidth="1"/>
    <col min="2" max="3" width="11.6640625" customWidth="1"/>
    <col min="4" max="4" width="8" bestFit="1" customWidth="1"/>
    <col min="5" max="6" width="11.6640625" customWidth="1"/>
    <col min="7" max="7" width="8" bestFit="1" customWidth="1"/>
    <col min="8" max="9" width="11.6640625" customWidth="1"/>
    <col min="10" max="10" width="8.5546875" customWidth="1"/>
    <col min="11" max="12" width="11.6640625" customWidth="1"/>
    <col min="13" max="13" width="8" bestFit="1" customWidth="1"/>
    <col min="14" max="15" width="11.6640625" customWidth="1"/>
    <col min="16" max="16" width="8" bestFit="1" customWidth="1"/>
  </cols>
  <sheetData>
    <row r="1" spans="1:16" ht="23.4" thickBot="1" x14ac:dyDescent="0.3">
      <c r="A1" s="52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ht="15.6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.6" x14ac:dyDescent="0.25">
      <c r="A3" s="51" t="s">
        <v>35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6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6" x14ac:dyDescent="0.3">
      <c r="A6" s="65" t="s">
        <v>23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 t="s">
        <v>8</v>
      </c>
      <c r="P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95" customHeight="1" thickBot="1" x14ac:dyDescent="0.3">
      <c r="A10" s="50" t="s">
        <v>24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6" s="1" customFormat="1" ht="23.25" customHeight="1" thickBot="1" x14ac:dyDescent="0.3">
      <c r="A11" s="14"/>
      <c r="B11" s="66" t="s">
        <v>13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s="1" customFormat="1" ht="21" customHeight="1" thickBot="1" x14ac:dyDescent="0.3">
      <c r="A12" s="7" t="s">
        <v>6</v>
      </c>
      <c r="B12" s="61" t="s">
        <v>12</v>
      </c>
      <c r="C12" s="61"/>
      <c r="D12" s="61"/>
      <c r="E12" s="61"/>
      <c r="F12" s="61"/>
      <c r="G12" s="70"/>
      <c r="H12" s="70"/>
      <c r="I12" s="70"/>
      <c r="J12" s="70"/>
      <c r="K12" s="61" t="s">
        <v>7</v>
      </c>
      <c r="L12" s="61"/>
      <c r="M12" s="61"/>
      <c r="N12" s="72" t="s">
        <v>14</v>
      </c>
      <c r="O12" s="72"/>
      <c r="P12" s="72"/>
    </row>
    <row r="13" spans="1:16" s="1" customFormat="1" ht="21.75" customHeight="1" thickBot="1" x14ac:dyDescent="0.3">
      <c r="A13" s="7"/>
      <c r="B13" s="61" t="s">
        <v>4</v>
      </c>
      <c r="C13" s="61"/>
      <c r="D13" s="61"/>
      <c r="E13" s="61" t="s">
        <v>5</v>
      </c>
      <c r="F13" s="61"/>
      <c r="G13" s="61"/>
      <c r="H13" s="61" t="s">
        <v>1</v>
      </c>
      <c r="I13" s="61"/>
      <c r="J13" s="61"/>
      <c r="K13" s="61"/>
      <c r="L13" s="61"/>
      <c r="M13" s="61"/>
      <c r="N13" s="72"/>
      <c r="O13" s="72"/>
      <c r="P13" s="72"/>
    </row>
    <row r="14" spans="1:16" s="1" customFormat="1" ht="21.75" customHeight="1" thickBot="1" x14ac:dyDescent="0.3">
      <c r="A14" s="19"/>
      <c r="B14" s="28">
        <v>2024</v>
      </c>
      <c r="C14" s="28">
        <v>2023</v>
      </c>
      <c r="D14" s="28" t="s">
        <v>19</v>
      </c>
      <c r="E14" s="28">
        <v>2024</v>
      </c>
      <c r="F14" s="28">
        <v>2023</v>
      </c>
      <c r="G14" s="28" t="s">
        <v>19</v>
      </c>
      <c r="H14" s="28">
        <v>2024</v>
      </c>
      <c r="I14" s="28">
        <v>2023</v>
      </c>
      <c r="J14" s="28" t="s">
        <v>19</v>
      </c>
      <c r="K14" s="28">
        <v>2024</v>
      </c>
      <c r="L14" s="28">
        <v>2023</v>
      </c>
      <c r="M14" s="28" t="s">
        <v>19</v>
      </c>
      <c r="N14" s="28">
        <v>2024</v>
      </c>
      <c r="O14" s="28">
        <v>2023</v>
      </c>
      <c r="P14" s="28" t="s">
        <v>19</v>
      </c>
    </row>
    <row r="15" spans="1:16" x14ac:dyDescent="0.25">
      <c r="A15" s="18" t="s">
        <v>31</v>
      </c>
      <c r="B15" s="20">
        <v>0</v>
      </c>
      <c r="C15" s="39">
        <v>0</v>
      </c>
      <c r="D15" s="29" t="e">
        <f>B15/C15-1</f>
        <v>#DIV/0!</v>
      </c>
      <c r="E15" s="20">
        <v>0</v>
      </c>
      <c r="F15" s="39">
        <v>0</v>
      </c>
      <c r="G15" s="29" t="e">
        <f>E15/F15-1</f>
        <v>#DIV/0!</v>
      </c>
      <c r="H15" s="20">
        <f>B15+E15</f>
        <v>0</v>
      </c>
      <c r="I15" s="23">
        <f>C15+F15</f>
        <v>0</v>
      </c>
      <c r="J15" s="29" t="e">
        <f>H15/I15-1</f>
        <v>#DIV/0!</v>
      </c>
      <c r="K15" s="22">
        <v>208001</v>
      </c>
      <c r="L15" s="41">
        <v>274211.49628000002</v>
      </c>
      <c r="M15" s="29">
        <f>K15/L15-1</f>
        <v>-0.2414577695618999</v>
      </c>
      <c r="N15" s="21">
        <f>K15+H15+'Ind Produção - 1'!H13</f>
        <v>345202</v>
      </c>
      <c r="O15" s="24">
        <f>L15+I15+'Ind Produção - 1'!I13</f>
        <v>407721.56770000001</v>
      </c>
      <c r="P15" s="29">
        <f>N15/O15-1</f>
        <v>-0.15333887793250534</v>
      </c>
    </row>
    <row r="16" spans="1:16" x14ac:dyDescent="0.25">
      <c r="A16" s="18" t="s">
        <v>29</v>
      </c>
      <c r="B16" s="20"/>
      <c r="C16" s="39"/>
      <c r="D16" s="29" t="e">
        <f t="shared" ref="D16:D27" si="0">B16/C16-1</f>
        <v>#DIV/0!</v>
      </c>
      <c r="E16" s="20"/>
      <c r="F16" s="39"/>
      <c r="G16" s="29" t="e">
        <f t="shared" ref="G16:G27" si="1">E16/F16-1</f>
        <v>#DIV/0!</v>
      </c>
      <c r="H16" s="20">
        <f t="shared" ref="H16:H27" si="2">B16+E16</f>
        <v>0</v>
      </c>
      <c r="I16" s="23">
        <f t="shared" ref="I16:I27" si="3">C16+F16</f>
        <v>0</v>
      </c>
      <c r="J16" s="29" t="e">
        <f t="shared" ref="J16:J27" si="4">H16/I16-1</f>
        <v>#DIV/0!</v>
      </c>
      <c r="K16" s="22"/>
      <c r="L16" s="41"/>
      <c r="M16" s="29" t="e">
        <f t="shared" ref="M16:M27" si="5">K16/L16-1</f>
        <v>#DIV/0!</v>
      </c>
      <c r="N16" s="21">
        <f>K16+H16+'Ind Produção - 1'!H14</f>
        <v>0</v>
      </c>
      <c r="O16" s="24">
        <f>L16+I16+'Ind Produção - 1'!I14</f>
        <v>0</v>
      </c>
      <c r="P16" s="29" t="e">
        <f t="shared" ref="P16:P27" si="6">N16/O16-1</f>
        <v>#DIV/0!</v>
      </c>
    </row>
    <row r="17" spans="1:16" x14ac:dyDescent="0.25">
      <c r="A17" s="18" t="s">
        <v>16</v>
      </c>
      <c r="B17" s="20">
        <v>686</v>
      </c>
      <c r="C17" s="39">
        <v>34384</v>
      </c>
      <c r="D17" s="29">
        <f t="shared" si="0"/>
        <v>-0.98004885993485347</v>
      </c>
      <c r="E17" s="20">
        <v>7636</v>
      </c>
      <c r="F17" s="39">
        <v>16750</v>
      </c>
      <c r="G17" s="29">
        <f t="shared" si="1"/>
        <v>-0.54411940298507466</v>
      </c>
      <c r="H17" s="20">
        <f t="shared" si="2"/>
        <v>8322</v>
      </c>
      <c r="I17" s="23">
        <f t="shared" si="3"/>
        <v>51134</v>
      </c>
      <c r="J17" s="29">
        <f t="shared" si="4"/>
        <v>-0.8372511440528807</v>
      </c>
      <c r="K17" s="22">
        <v>177959</v>
      </c>
      <c r="L17" s="41">
        <v>172657</v>
      </c>
      <c r="M17" s="29">
        <f t="shared" si="5"/>
        <v>3.0708282896146688E-2</v>
      </c>
      <c r="N17" s="21">
        <f>K17+H17+'Ind Produção - 1'!H15</f>
        <v>243287</v>
      </c>
      <c r="O17" s="24">
        <f>L17+I17+'Ind Produção - 1'!I15</f>
        <v>304629</v>
      </c>
      <c r="P17" s="29">
        <f t="shared" si="6"/>
        <v>-0.20136625206398606</v>
      </c>
    </row>
    <row r="18" spans="1:16" x14ac:dyDescent="0.25">
      <c r="A18" s="18" t="s">
        <v>34</v>
      </c>
      <c r="B18" s="20">
        <v>0</v>
      </c>
      <c r="C18" s="39">
        <v>0</v>
      </c>
      <c r="D18" s="29" t="e">
        <f>B18/C18-1</f>
        <v>#DIV/0!</v>
      </c>
      <c r="E18" s="20">
        <v>0</v>
      </c>
      <c r="F18" s="39">
        <v>0</v>
      </c>
      <c r="G18" s="29" t="e">
        <f>E18/F18-1</f>
        <v>#DIV/0!</v>
      </c>
      <c r="H18" s="20">
        <f>B18+E18</f>
        <v>0</v>
      </c>
      <c r="I18" s="23">
        <f>C18+F18</f>
        <v>0</v>
      </c>
      <c r="J18" s="29" t="e">
        <f>H18/I18-1</f>
        <v>#DIV/0!</v>
      </c>
      <c r="K18" s="22">
        <v>0</v>
      </c>
      <c r="L18" s="41">
        <v>0</v>
      </c>
      <c r="M18" s="29" t="e">
        <f>K18/L18-1</f>
        <v>#DIV/0!</v>
      </c>
      <c r="N18" s="21">
        <f>K18+H18+'Ind Produção - 1'!H16</f>
        <v>156685.12342000002</v>
      </c>
      <c r="O18" s="24">
        <f>L18+I18+'Ind Produção - 1'!I16</f>
        <v>129478.70742999999</v>
      </c>
      <c r="P18" s="29">
        <f>N18/O18-1</f>
        <v>0.21012270302982916</v>
      </c>
    </row>
    <row r="19" spans="1:16" x14ac:dyDescent="0.25">
      <c r="A19" s="18" t="s">
        <v>15</v>
      </c>
      <c r="B19" s="20">
        <v>142</v>
      </c>
      <c r="C19" s="39"/>
      <c r="D19" s="29" t="e">
        <f t="shared" si="0"/>
        <v>#DIV/0!</v>
      </c>
      <c r="E19" s="20">
        <v>298844</v>
      </c>
      <c r="F19" s="39"/>
      <c r="G19" s="29" t="e">
        <f t="shared" si="1"/>
        <v>#DIV/0!</v>
      </c>
      <c r="H19" s="20">
        <f t="shared" si="2"/>
        <v>298986</v>
      </c>
      <c r="I19" s="23">
        <f t="shared" si="3"/>
        <v>0</v>
      </c>
      <c r="J19" s="29" t="e">
        <f t="shared" si="4"/>
        <v>#DIV/0!</v>
      </c>
      <c r="K19" s="22">
        <v>4923</v>
      </c>
      <c r="L19" s="41"/>
      <c r="M19" s="29" t="e">
        <f t="shared" si="5"/>
        <v>#DIV/0!</v>
      </c>
      <c r="N19" s="21">
        <f>K19+H19+'Ind Produção - 1'!H17</f>
        <v>973626</v>
      </c>
      <c r="O19" s="24">
        <f>L19+I19+'Ind Produção - 1'!I17</f>
        <v>0</v>
      </c>
      <c r="P19" s="29" t="e">
        <f t="shared" si="6"/>
        <v>#DIV/0!</v>
      </c>
    </row>
    <row r="20" spans="1:16" x14ac:dyDescent="0.25">
      <c r="A20" s="18" t="s">
        <v>27</v>
      </c>
      <c r="B20" s="20">
        <v>0</v>
      </c>
      <c r="C20" s="39">
        <v>41</v>
      </c>
      <c r="D20" s="29">
        <f t="shared" si="0"/>
        <v>-1</v>
      </c>
      <c r="E20" s="20">
        <v>21757</v>
      </c>
      <c r="F20" s="39">
        <v>23899</v>
      </c>
      <c r="G20" s="29">
        <f t="shared" si="1"/>
        <v>-8.9627181053600569E-2</v>
      </c>
      <c r="H20" s="20">
        <f t="shared" si="2"/>
        <v>21757</v>
      </c>
      <c r="I20" s="23">
        <f t="shared" si="3"/>
        <v>23940</v>
      </c>
      <c r="J20" s="29">
        <f t="shared" si="4"/>
        <v>-9.1186299081035926E-2</v>
      </c>
      <c r="K20" s="22">
        <v>766510</v>
      </c>
      <c r="L20" s="41">
        <v>738410</v>
      </c>
      <c r="M20" s="29">
        <f t="shared" si="5"/>
        <v>3.8054739237009194E-2</v>
      </c>
      <c r="N20" s="21">
        <f>K20+H20+'Ind Produção - 1'!H18</f>
        <v>917922</v>
      </c>
      <c r="O20" s="24">
        <f>L20+I20+'Ind Produção - 1'!I18</f>
        <v>911780</v>
      </c>
      <c r="P20" s="29">
        <f t="shared" si="6"/>
        <v>6.7362741012086946E-3</v>
      </c>
    </row>
    <row r="21" spans="1:16" x14ac:dyDescent="0.25">
      <c r="A21" s="48" t="s">
        <v>32</v>
      </c>
      <c r="B21" s="20">
        <v>113933.54884999995</v>
      </c>
      <c r="C21" s="39">
        <v>114678.21631</v>
      </c>
      <c r="D21" s="29">
        <f t="shared" si="0"/>
        <v>-6.493538912281771E-3</v>
      </c>
      <c r="E21" s="20">
        <v>115575.70584999998</v>
      </c>
      <c r="F21" s="39">
        <v>82947.112569999998</v>
      </c>
      <c r="G21" s="29">
        <f t="shared" si="1"/>
        <v>0.39336623384526326</v>
      </c>
      <c r="H21" s="20">
        <f t="shared" si="2"/>
        <v>229509.25469999993</v>
      </c>
      <c r="I21" s="23">
        <f t="shared" si="3"/>
        <v>197625.32887999999</v>
      </c>
      <c r="J21" s="29">
        <f t="shared" si="4"/>
        <v>0.161335219532311</v>
      </c>
      <c r="K21" s="22">
        <v>1411695.3198000002</v>
      </c>
      <c r="L21" s="41">
        <v>1316239.1192399999</v>
      </c>
      <c r="M21" s="29">
        <f t="shared" si="5"/>
        <v>7.2521929461507595E-2</v>
      </c>
      <c r="N21" s="21">
        <f>K21+H21+'Ind Produção - 1'!H19</f>
        <v>2135013.4643600001</v>
      </c>
      <c r="O21" s="24">
        <f>L21+I21+'Ind Produção - 1'!I19</f>
        <v>2042613.2616099999</v>
      </c>
      <c r="P21" s="29">
        <f t="shared" si="6"/>
        <v>4.5236268894665699E-2</v>
      </c>
    </row>
    <row r="22" spans="1:16" x14ac:dyDescent="0.25">
      <c r="A22" s="18" t="s">
        <v>33</v>
      </c>
      <c r="B22" s="20">
        <v>0</v>
      </c>
      <c r="C22" s="39">
        <v>0</v>
      </c>
      <c r="D22" s="29" t="e">
        <f>B22/C22-1</f>
        <v>#DIV/0!</v>
      </c>
      <c r="E22" s="20">
        <v>505614.67122544697</v>
      </c>
      <c r="F22" s="39">
        <v>483283.72079678299</v>
      </c>
      <c r="G22" s="29">
        <f>E22/F22-1</f>
        <v>4.6206709367009546E-2</v>
      </c>
      <c r="H22" s="20">
        <f>B22+E22</f>
        <v>505614.67122544697</v>
      </c>
      <c r="I22" s="23">
        <f>C22+F22</f>
        <v>483283.72079678299</v>
      </c>
      <c r="J22" s="29">
        <f>H22/I22-1</f>
        <v>4.6206709367009546E-2</v>
      </c>
      <c r="K22" s="22">
        <v>75123.137902882605</v>
      </c>
      <c r="L22" s="41">
        <v>71805.253426767493</v>
      </c>
      <c r="M22" s="29">
        <f>K22/L22-1</f>
        <v>4.6206709367009546E-2</v>
      </c>
      <c r="N22" s="21">
        <f>K22+H22+'Ind Produção - 1'!H20</f>
        <v>946135.23807156924</v>
      </c>
      <c r="O22" s="24">
        <f>L22+I22+'Ind Produção - 1'!I20</f>
        <v>904348.27993410011</v>
      </c>
      <c r="P22" s="29">
        <f>N22/O22-1</f>
        <v>4.6206709367008658E-2</v>
      </c>
    </row>
    <row r="23" spans="1:16" x14ac:dyDescent="0.25">
      <c r="A23" s="18" t="s">
        <v>30</v>
      </c>
      <c r="B23" s="20">
        <v>0</v>
      </c>
      <c r="C23" s="39">
        <v>0</v>
      </c>
      <c r="D23" s="29" t="e">
        <f t="shared" si="0"/>
        <v>#DIV/0!</v>
      </c>
      <c r="E23" s="20">
        <v>0</v>
      </c>
      <c r="F23" s="39">
        <v>0</v>
      </c>
      <c r="G23" s="29" t="e">
        <f t="shared" si="1"/>
        <v>#DIV/0!</v>
      </c>
      <c r="H23" s="20">
        <f>B23+E23</f>
        <v>0</v>
      </c>
      <c r="I23" s="23">
        <f>C23+F23</f>
        <v>0</v>
      </c>
      <c r="J23" s="29" t="e">
        <f t="shared" si="4"/>
        <v>#DIV/0!</v>
      </c>
      <c r="K23" s="22">
        <v>106302</v>
      </c>
      <c r="L23" s="41">
        <v>88242</v>
      </c>
      <c r="M23" s="29">
        <f t="shared" si="5"/>
        <v>0.2046644455021418</v>
      </c>
      <c r="N23" s="21">
        <f>K23+H23+'Ind Produção - 1'!H21</f>
        <v>141162</v>
      </c>
      <c r="O23" s="24">
        <f>L23+I23+'Ind Produção - 1'!I21</f>
        <v>116457</v>
      </c>
      <c r="P23" s="29">
        <f t="shared" si="6"/>
        <v>0.21213838584198452</v>
      </c>
    </row>
    <row r="24" spans="1:16" x14ac:dyDescent="0.25">
      <c r="A24" s="18" t="s">
        <v>17</v>
      </c>
      <c r="B24" s="20">
        <v>0</v>
      </c>
      <c r="C24" s="39">
        <v>0</v>
      </c>
      <c r="D24" s="29" t="e">
        <f t="shared" si="0"/>
        <v>#DIV/0!</v>
      </c>
      <c r="E24" s="20">
        <v>0</v>
      </c>
      <c r="F24" s="39">
        <v>0</v>
      </c>
      <c r="G24" s="29" t="e">
        <f t="shared" si="1"/>
        <v>#DIV/0!</v>
      </c>
      <c r="H24" s="20">
        <f t="shared" si="2"/>
        <v>0</v>
      </c>
      <c r="I24" s="23">
        <f t="shared" si="3"/>
        <v>0</v>
      </c>
      <c r="J24" s="29" t="e">
        <f t="shared" si="4"/>
        <v>#DIV/0!</v>
      </c>
      <c r="K24" s="22">
        <v>11644.04039</v>
      </c>
      <c r="L24" s="41">
        <v>11869.381659999999</v>
      </c>
      <c r="M24" s="29">
        <f t="shared" si="5"/>
        <v>-1.8985089236737807E-2</v>
      </c>
      <c r="N24" s="21">
        <f>K24+H24+'Ind Produção - 1'!H22</f>
        <v>607376.28174999997</v>
      </c>
      <c r="O24" s="24">
        <f>L24+I24+'Ind Produção - 1'!I22</f>
        <v>601421.1303599989</v>
      </c>
      <c r="P24" s="29">
        <f t="shared" si="6"/>
        <v>9.9017994037495782E-3</v>
      </c>
    </row>
    <row r="25" spans="1:16" x14ac:dyDescent="0.25">
      <c r="A25" s="18" t="s">
        <v>28</v>
      </c>
      <c r="B25" s="20">
        <v>381.62900000000002</v>
      </c>
      <c r="C25" s="39">
        <v>709.62900000000002</v>
      </c>
      <c r="D25" s="29">
        <f t="shared" si="0"/>
        <v>-0.46221335373836181</v>
      </c>
      <c r="E25" s="20">
        <v>62083.300999999999</v>
      </c>
      <c r="F25" s="39">
        <v>66640.259000000005</v>
      </c>
      <c r="G25" s="29">
        <f t="shared" si="1"/>
        <v>-6.8381456920808326E-2</v>
      </c>
      <c r="H25" s="20">
        <f t="shared" si="2"/>
        <v>62464.93</v>
      </c>
      <c r="I25" s="23">
        <f t="shared" si="3"/>
        <v>67349.888000000006</v>
      </c>
      <c r="J25" s="29">
        <f t="shared" si="4"/>
        <v>-7.2531048603971082E-2</v>
      </c>
      <c r="K25" s="22">
        <v>2195845.2846700102</v>
      </c>
      <c r="L25" s="41">
        <v>2240018.0174099999</v>
      </c>
      <c r="M25" s="29">
        <f t="shared" si="5"/>
        <v>-1.9719811357171158E-2</v>
      </c>
      <c r="N25" s="21">
        <f>K25+H25+'Ind Produção - 1'!H23</f>
        <v>3176916.1996700102</v>
      </c>
      <c r="O25" s="24">
        <f>L25+I25+'Ind Produção - 1'!I23</f>
        <v>3206352.1864099996</v>
      </c>
      <c r="P25" s="29">
        <f t="shared" si="6"/>
        <v>-9.1805219853117181E-3</v>
      </c>
    </row>
    <row r="26" spans="1:16" x14ac:dyDescent="0.25">
      <c r="A26" s="18" t="s">
        <v>26</v>
      </c>
      <c r="B26" s="20">
        <v>43707</v>
      </c>
      <c r="C26" s="39">
        <v>32939</v>
      </c>
      <c r="D26" s="29">
        <f t="shared" si="0"/>
        <v>0.32690731351892888</v>
      </c>
      <c r="E26" s="20">
        <v>124860</v>
      </c>
      <c r="F26" s="39">
        <v>135951</v>
      </c>
      <c r="G26" s="29">
        <f t="shared" si="1"/>
        <v>-8.1580863693536676E-2</v>
      </c>
      <c r="H26" s="20">
        <f t="shared" si="2"/>
        <v>168567</v>
      </c>
      <c r="I26" s="23">
        <f t="shared" si="3"/>
        <v>168890</v>
      </c>
      <c r="J26" s="29">
        <f t="shared" si="4"/>
        <v>-1.9124874178458873E-3</v>
      </c>
      <c r="K26" s="22">
        <v>389191</v>
      </c>
      <c r="L26" s="41">
        <v>321018</v>
      </c>
      <c r="M26" s="29">
        <f t="shared" si="5"/>
        <v>0.21236503872057022</v>
      </c>
      <c r="N26" s="21">
        <f>K26+H26+'Ind Produção - 1'!H24</f>
        <v>1287161</v>
      </c>
      <c r="O26" s="24">
        <f>L26+I26+'Ind Produção - 1'!I24</f>
        <v>1112187</v>
      </c>
      <c r="P26" s="29">
        <f t="shared" si="6"/>
        <v>0.15732426291621815</v>
      </c>
    </row>
    <row r="27" spans="1:16" ht="13.8" thickBot="1" x14ac:dyDescent="0.3">
      <c r="A27" s="18" t="s">
        <v>25</v>
      </c>
      <c r="B27" s="33">
        <v>224.17760000000001</v>
      </c>
      <c r="C27" s="40">
        <v>154.6</v>
      </c>
      <c r="D27" s="29">
        <f t="shared" si="0"/>
        <v>0.45004915912031063</v>
      </c>
      <c r="E27" s="33">
        <v>458551.94782</v>
      </c>
      <c r="F27" s="40">
        <v>463187.57452000002</v>
      </c>
      <c r="G27" s="29">
        <f t="shared" si="1"/>
        <v>-1.0008098133469812E-2</v>
      </c>
      <c r="H27" s="20">
        <f t="shared" si="2"/>
        <v>458776.12542</v>
      </c>
      <c r="I27" s="23">
        <f t="shared" si="3"/>
        <v>463342.17452</v>
      </c>
      <c r="J27" s="29">
        <f t="shared" si="4"/>
        <v>-9.8545941878271925E-3</v>
      </c>
      <c r="K27" s="37">
        <v>1337247.6044600001</v>
      </c>
      <c r="L27" s="42">
        <v>1201715.1059399999</v>
      </c>
      <c r="M27" s="29">
        <f t="shared" si="5"/>
        <v>0.11278255374345525</v>
      </c>
      <c r="N27" s="21">
        <f>K27+H27+'Ind Produção - 1'!H25</f>
        <v>2976506.0670799999</v>
      </c>
      <c r="O27" s="24">
        <f>L27+I27+'Ind Produção - 1'!I25</f>
        <v>3027296.4653700003</v>
      </c>
      <c r="P27" s="29">
        <f t="shared" si="6"/>
        <v>-1.6777477485606207E-2</v>
      </c>
    </row>
    <row r="28" spans="1:16" ht="23.25" customHeight="1" thickBot="1" x14ac:dyDescent="0.3">
      <c r="A28" s="13" t="s">
        <v>0</v>
      </c>
      <c r="B28" s="15">
        <f>SUM(B15:B27)</f>
        <v>159074.35544999994</v>
      </c>
      <c r="C28" s="30">
        <f>SUM(C15:C27)</f>
        <v>182906.44530999998</v>
      </c>
      <c r="D28" s="35">
        <f>B28/C28-1</f>
        <v>-0.13029661048635044</v>
      </c>
      <c r="E28" s="15">
        <f>SUM(E15:E27)</f>
        <v>1594922.6258954471</v>
      </c>
      <c r="F28" s="30">
        <f>SUM(F15:F27)</f>
        <v>1272658.666886783</v>
      </c>
      <c r="G28" s="35">
        <f>E28/F28-1</f>
        <v>0.25322104614035768</v>
      </c>
      <c r="H28" s="15">
        <f>B28+E28</f>
        <v>1753996.981345447</v>
      </c>
      <c r="I28" s="30">
        <f>C28+F28</f>
        <v>1455565.1121967831</v>
      </c>
      <c r="J28" s="35">
        <f>H28/I28-1</f>
        <v>0.20502818228327935</v>
      </c>
      <c r="K28" s="15">
        <f>SUM(K15:K27)</f>
        <v>6684441.3872228926</v>
      </c>
      <c r="L28" s="30">
        <f>SUM(L15:L27)</f>
        <v>6436185.3739567669</v>
      </c>
      <c r="M28" s="35">
        <f>K28/L28-1</f>
        <v>3.8571917811855316E-2</v>
      </c>
      <c r="N28" s="15">
        <f>SUM(N15:N27)</f>
        <v>13906992.374351582</v>
      </c>
      <c r="O28" s="30">
        <f>L28+I28+'Ind Produção - 1'!I26</f>
        <v>12764284.598814098</v>
      </c>
      <c r="P28" s="35">
        <f>N28/O28-1</f>
        <v>8.9523840266273025E-2</v>
      </c>
    </row>
    <row r="29" spans="1:16" s="2" customFormat="1" ht="13.5" customHeight="1" x14ac:dyDescent="0.25">
      <c r="A29" s="49"/>
    </row>
    <row r="30" spans="1:16" x14ac:dyDescent="0.2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6"/>
    </row>
    <row r="31" spans="1:16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7"/>
    </row>
    <row r="33" spans="2:16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ht="12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11">
    <mergeCell ref="B13:D13"/>
    <mergeCell ref="E13:G13"/>
    <mergeCell ref="H13:J13"/>
    <mergeCell ref="K12:M13"/>
    <mergeCell ref="N12:P13"/>
    <mergeCell ref="B11:P11"/>
    <mergeCell ref="A6:P6"/>
    <mergeCell ref="A1:P1"/>
    <mergeCell ref="A10:P10"/>
    <mergeCell ref="B12:J12"/>
    <mergeCell ref="A3:P3"/>
  </mergeCells>
  <phoneticPr fontId="0" type="noConversion"/>
  <printOptions horizontalCentered="1"/>
  <pageMargins left="0.15748031496062992" right="0.47244094488188981" top="1.2598425196850394" bottom="0.23622047244094491" header="0.31496062992125984" footer="0.11811023622047245"/>
  <pageSetup paperSize="9" scale="70" orientation="landscape" horizontalDpi="4294967294" r:id="rId1"/>
  <headerFooter alignWithMargins="0">
    <oddHeader>&amp;C&amp;"Arial,Negrito"&amp;20ALF -&amp;18 &amp;20Associação Portuguesa de Leasing, Factoring e Renting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Normal="100" workbookViewId="0">
      <selection activeCell="A21" sqref="A21:C21"/>
    </sheetView>
  </sheetViews>
  <sheetFormatPr defaultRowHeight="13.2" x14ac:dyDescent="0.25"/>
  <cols>
    <col min="1" max="1" width="33.5546875" customWidth="1"/>
    <col min="2" max="3" width="12.33203125" customWidth="1"/>
    <col min="4" max="4" width="7.88671875" bestFit="1" customWidth="1"/>
    <col min="5" max="5" width="11.6640625" customWidth="1"/>
    <col min="6" max="6" width="11.33203125" customWidth="1"/>
    <col min="7" max="7" width="7.88671875" bestFit="1" customWidth="1"/>
  </cols>
  <sheetData>
    <row r="1" spans="1:10" ht="24" customHeight="1" x14ac:dyDescent="0.25">
      <c r="A1" s="73" t="s">
        <v>35</v>
      </c>
      <c r="B1" s="74"/>
      <c r="C1" s="74"/>
      <c r="D1" s="74"/>
      <c r="E1" s="74"/>
      <c r="F1" s="74"/>
      <c r="G1" s="74"/>
    </row>
    <row r="3" spans="1:10" ht="16.2" thickBot="1" x14ac:dyDescent="0.3">
      <c r="A3" s="50" t="s">
        <v>10</v>
      </c>
      <c r="B3" s="50"/>
      <c r="C3" s="50"/>
      <c r="D3" s="50"/>
      <c r="E3" s="50"/>
      <c r="F3" s="50"/>
      <c r="G3" s="50"/>
    </row>
    <row r="4" spans="1:10" ht="20.100000000000001" customHeight="1" thickBot="1" x14ac:dyDescent="0.3">
      <c r="A4" s="8"/>
      <c r="B4" s="62" t="s">
        <v>20</v>
      </c>
      <c r="C4" s="63"/>
      <c r="D4" s="63"/>
      <c r="E4" s="63"/>
      <c r="F4" s="63"/>
      <c r="G4" s="64"/>
    </row>
    <row r="5" spans="1:10" ht="20.100000000000001" customHeight="1" thickBot="1" x14ac:dyDescent="0.3">
      <c r="A5" s="7" t="s">
        <v>6</v>
      </c>
      <c r="B5" s="79" t="s">
        <v>21</v>
      </c>
      <c r="C5" s="80"/>
      <c r="D5" s="81"/>
      <c r="E5" s="62" t="s">
        <v>18</v>
      </c>
      <c r="F5" s="63"/>
      <c r="G5" s="64"/>
    </row>
    <row r="6" spans="1:10" ht="20.100000000000001" customHeight="1" thickBot="1" x14ac:dyDescent="0.3">
      <c r="A6" s="9"/>
      <c r="B6" s="28">
        <v>2024</v>
      </c>
      <c r="C6" s="28">
        <v>2023</v>
      </c>
      <c r="D6" s="26" t="s">
        <v>19</v>
      </c>
      <c r="E6" s="28">
        <v>2024</v>
      </c>
      <c r="F6" s="28">
        <v>2023</v>
      </c>
      <c r="G6" s="26" t="s">
        <v>19</v>
      </c>
    </row>
    <row r="7" spans="1:10" ht="12" customHeight="1" x14ac:dyDescent="0.25">
      <c r="A7" s="18" t="s">
        <v>31</v>
      </c>
      <c r="B7" s="20">
        <v>264748.0693700001</v>
      </c>
      <c r="C7" s="39">
        <v>248429</v>
      </c>
      <c r="D7" s="27">
        <f>B7/C7-1</f>
        <v>6.5689067580677385E-2</v>
      </c>
      <c r="E7" s="46">
        <v>299448.35952000011</v>
      </c>
      <c r="F7" s="47">
        <v>290445</v>
      </c>
      <c r="G7" s="27">
        <f>E7/F7-1</f>
        <v>3.0998500645561533E-2</v>
      </c>
      <c r="I7" s="45"/>
      <c r="J7" s="45"/>
    </row>
    <row r="8" spans="1:10" x14ac:dyDescent="0.25">
      <c r="A8" s="18" t="s">
        <v>29</v>
      </c>
      <c r="B8" s="21"/>
      <c r="C8" s="43"/>
      <c r="D8" s="27" t="e">
        <f t="shared" ref="D8:D20" si="0">B8/C8-1</f>
        <v>#DIV/0!</v>
      </c>
      <c r="E8" s="21"/>
      <c r="F8" s="43"/>
      <c r="G8" s="27" t="e">
        <f t="shared" ref="G8:G20" si="1">E8/F8-1</f>
        <v>#DIV/0!</v>
      </c>
      <c r="I8" s="45"/>
      <c r="J8" s="45"/>
    </row>
    <row r="9" spans="1:10" x14ac:dyDescent="0.25">
      <c r="A9" s="18" t="s">
        <v>16</v>
      </c>
      <c r="B9" s="20">
        <v>169531</v>
      </c>
      <c r="C9" s="39">
        <v>226471</v>
      </c>
      <c r="D9" s="27">
        <f t="shared" si="0"/>
        <v>-0.25142291949079576</v>
      </c>
      <c r="E9" s="20">
        <v>169531</v>
      </c>
      <c r="F9" s="39">
        <v>226756</v>
      </c>
      <c r="G9" s="27">
        <f t="shared" si="1"/>
        <v>-0.25236377427719658</v>
      </c>
      <c r="I9" s="45"/>
      <c r="J9" s="45"/>
    </row>
    <row r="10" spans="1:10" x14ac:dyDescent="0.25">
      <c r="A10" s="18" t="s">
        <v>34</v>
      </c>
      <c r="B10" s="21">
        <v>222397.81897999998</v>
      </c>
      <c r="C10" s="43">
        <v>208695.89234999998</v>
      </c>
      <c r="D10" s="27">
        <f>B10/C10-1</f>
        <v>6.565498954344906E-2</v>
      </c>
      <c r="E10" s="21">
        <v>222397.81897999998</v>
      </c>
      <c r="F10" s="43">
        <v>208695.89234999998</v>
      </c>
      <c r="G10" s="27">
        <f>E10/F10-1</f>
        <v>6.565498954344906E-2</v>
      </c>
      <c r="I10" s="45"/>
      <c r="J10" s="45"/>
    </row>
    <row r="11" spans="1:10" x14ac:dyDescent="0.25">
      <c r="A11" s="18" t="s">
        <v>15</v>
      </c>
      <c r="B11" s="21">
        <v>514380</v>
      </c>
      <c r="C11" s="43"/>
      <c r="D11" s="27" t="e">
        <f t="shared" si="0"/>
        <v>#DIV/0!</v>
      </c>
      <c r="E11" s="20">
        <v>548192</v>
      </c>
      <c r="F11" s="39"/>
      <c r="G11" s="27" t="e">
        <f t="shared" si="1"/>
        <v>#DIV/0!</v>
      </c>
      <c r="I11" s="45"/>
      <c r="J11" s="45"/>
    </row>
    <row r="12" spans="1:10" ht="12" customHeight="1" x14ac:dyDescent="0.25">
      <c r="A12" s="18" t="s">
        <v>27</v>
      </c>
      <c r="B12" s="20">
        <v>1138192.4192300001</v>
      </c>
      <c r="C12" s="39">
        <v>1105619.8999999999</v>
      </c>
      <c r="D12" s="27">
        <f t="shared" si="0"/>
        <v>2.9460865556056204E-2</v>
      </c>
      <c r="E12" s="20">
        <v>1227917.0819399999</v>
      </c>
      <c r="F12" s="39">
        <v>1106051</v>
      </c>
      <c r="G12" s="27">
        <f t="shared" si="1"/>
        <v>0.11018125017743308</v>
      </c>
      <c r="I12" s="45"/>
      <c r="J12" s="45"/>
    </row>
    <row r="13" spans="1:10" x14ac:dyDescent="0.25">
      <c r="A13" s="18" t="s">
        <v>32</v>
      </c>
      <c r="B13" s="20">
        <v>1340355.4957399999</v>
      </c>
      <c r="C13" s="39">
        <v>1359410.05299</v>
      </c>
      <c r="D13" s="27">
        <f t="shared" si="0"/>
        <v>-1.4016784124915027E-2</v>
      </c>
      <c r="E13" s="36">
        <v>1340355.4957399999</v>
      </c>
      <c r="F13" s="44">
        <v>1359410.05299</v>
      </c>
      <c r="G13" s="27">
        <f t="shared" si="1"/>
        <v>-1.4016784124915027E-2</v>
      </c>
      <c r="I13" s="45"/>
      <c r="J13" s="45"/>
    </row>
    <row r="14" spans="1:10" x14ac:dyDescent="0.25">
      <c r="A14" s="18" t="s">
        <v>33</v>
      </c>
      <c r="B14" s="20">
        <v>499295.75582895998</v>
      </c>
      <c r="C14" s="39">
        <v>449277.92034000001</v>
      </c>
      <c r="D14" s="27">
        <f>B14/C14-1</f>
        <v>0.11132938705536199</v>
      </c>
      <c r="E14" s="20">
        <v>581902.46348057198</v>
      </c>
      <c r="F14" s="39">
        <v>522227.93780000001</v>
      </c>
      <c r="G14" s="27">
        <f>E14/F14-1</f>
        <v>0.11426911768061276</v>
      </c>
      <c r="I14" s="45"/>
      <c r="J14" s="45"/>
    </row>
    <row r="15" spans="1:10" x14ac:dyDescent="0.25">
      <c r="A15" s="18" t="s">
        <v>30</v>
      </c>
      <c r="B15" s="21">
        <v>122962</v>
      </c>
      <c r="C15" s="43">
        <v>98688</v>
      </c>
      <c r="D15" s="27">
        <f>B15/C15-1</f>
        <v>0.24596708819714652</v>
      </c>
      <c r="E15" s="21">
        <v>130946</v>
      </c>
      <c r="F15" s="43">
        <v>104758</v>
      </c>
      <c r="G15" s="27">
        <f>E15/F15-1</f>
        <v>0.24998568128448428</v>
      </c>
      <c r="I15" s="45"/>
      <c r="J15" s="45"/>
    </row>
    <row r="16" spans="1:10" x14ac:dyDescent="0.25">
      <c r="A16" s="18" t="s">
        <v>17</v>
      </c>
      <c r="B16" s="20">
        <v>87138.187120000002</v>
      </c>
      <c r="C16" s="39">
        <v>129697.09668</v>
      </c>
      <c r="D16" s="27">
        <f>B16/C16-1</f>
        <v>-0.32814080383776867</v>
      </c>
      <c r="E16" s="20">
        <v>87736.472810000007</v>
      </c>
      <c r="F16" s="39">
        <v>130275.75288</v>
      </c>
      <c r="G16" s="27">
        <f t="shared" si="1"/>
        <v>-0.32653259819717873</v>
      </c>
      <c r="I16" s="45"/>
      <c r="J16" s="45"/>
    </row>
    <row r="17" spans="1:10" x14ac:dyDescent="0.25">
      <c r="A17" s="18" t="s">
        <v>28</v>
      </c>
      <c r="B17" s="20">
        <v>2096305.0955399999</v>
      </c>
      <c r="C17" s="39">
        <v>2382532.1367500001</v>
      </c>
      <c r="D17" s="27">
        <f t="shared" si="0"/>
        <v>-0.12013564761415596</v>
      </c>
      <c r="E17" s="20">
        <v>2326251.3293099999</v>
      </c>
      <c r="F17" s="39">
        <v>2596082.9720200002</v>
      </c>
      <c r="G17" s="27">
        <f t="shared" si="1"/>
        <v>-0.10393798873848992</v>
      </c>
      <c r="I17" s="45"/>
      <c r="J17" s="45"/>
    </row>
    <row r="18" spans="1:10" x14ac:dyDescent="0.25">
      <c r="A18" s="18" t="s">
        <v>26</v>
      </c>
      <c r="B18" s="20">
        <v>772968</v>
      </c>
      <c r="C18" s="39">
        <v>665376</v>
      </c>
      <c r="D18" s="27">
        <f t="shared" si="0"/>
        <v>0.1617010532390708</v>
      </c>
      <c r="E18" s="20">
        <v>971105</v>
      </c>
      <c r="F18" s="39">
        <v>851198</v>
      </c>
      <c r="G18" s="27">
        <f t="shared" si="1"/>
        <v>0.14086851707828263</v>
      </c>
      <c r="I18" s="45"/>
      <c r="J18" s="45"/>
    </row>
    <row r="19" spans="1:10" ht="13.8" thickBot="1" x14ac:dyDescent="0.3">
      <c r="A19" s="18" t="s">
        <v>25</v>
      </c>
      <c r="B19" s="33">
        <v>1833167.3537300101</v>
      </c>
      <c r="C19" s="40">
        <v>1942424.2154399999</v>
      </c>
      <c r="D19" s="27">
        <f t="shared" si="0"/>
        <v>-5.6247683096990686E-2</v>
      </c>
      <c r="E19" s="33">
        <v>2199717.1004800098</v>
      </c>
      <c r="F19" s="40">
        <v>2314502.7918699998</v>
      </c>
      <c r="G19" s="27">
        <f t="shared" si="1"/>
        <v>-4.9594103663728628E-2</v>
      </c>
      <c r="I19" s="45"/>
      <c r="J19" s="45"/>
    </row>
    <row r="20" spans="1:10" ht="20.100000000000001" customHeight="1" thickBot="1" x14ac:dyDescent="0.3">
      <c r="A20" s="13" t="s">
        <v>0</v>
      </c>
      <c r="B20" s="15">
        <f>SUM(B7:B19)</f>
        <v>9061441.1955389697</v>
      </c>
      <c r="C20" s="30">
        <f>SUM(C7:C19)</f>
        <v>8816621.2145499997</v>
      </c>
      <c r="D20" s="35">
        <f t="shared" si="0"/>
        <v>2.7768004888873543E-2</v>
      </c>
      <c r="E20" s="15">
        <f>SUM(E7:E19)</f>
        <v>10105500.122260582</v>
      </c>
      <c r="F20" s="30">
        <f>SUM(F7:F19)</f>
        <v>9710403.3999099992</v>
      </c>
      <c r="G20" s="35">
        <f t="shared" si="1"/>
        <v>4.0687982370973819E-2</v>
      </c>
      <c r="I20" s="45"/>
      <c r="J20" s="45"/>
    </row>
    <row r="21" spans="1:10" x14ac:dyDescent="0.25">
      <c r="A21" s="77"/>
      <c r="B21" s="78"/>
      <c r="C21" s="78"/>
      <c r="F21" s="10"/>
    </row>
    <row r="22" spans="1:10" x14ac:dyDescent="0.25">
      <c r="A22" s="75"/>
      <c r="B22" s="76"/>
      <c r="C22" s="76"/>
      <c r="D22" s="25"/>
      <c r="E22" s="2" t="s">
        <v>8</v>
      </c>
      <c r="F22" s="10"/>
      <c r="G22" s="25"/>
    </row>
  </sheetData>
  <mergeCells count="7">
    <mergeCell ref="A3:G3"/>
    <mergeCell ref="A1:G1"/>
    <mergeCell ref="B4:G4"/>
    <mergeCell ref="A22:C22"/>
    <mergeCell ref="A21:C21"/>
    <mergeCell ref="B5:D5"/>
    <mergeCell ref="E5:G5"/>
  </mergeCells>
  <phoneticPr fontId="0" type="noConversion"/>
  <printOptions horizontalCentered="1"/>
  <pageMargins left="0.15748031496062992" right="0.47244094488188981" top="1.3385826771653544" bottom="0.23622047244094491" header="0.31496062992125984" footer="0.11811023622047245"/>
  <pageSetup paperSize="9" scale="80" orientation="landscape" horizontalDpi="4294967294" r:id="rId1"/>
  <headerFooter alignWithMargins="0">
    <oddHeader>&amp;C&amp;"Arial,Negrito"&amp;18ALF - Associação Portuguesa de Leasing, Factoring e Renting</oddHeader>
    <oddFooter>&amp;R2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63223-0C44-4DC4-BA24-5F7314A35C2B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customXml/itemProps2.xml><?xml version="1.0" encoding="utf-8"?>
<ds:datastoreItem xmlns:ds="http://schemas.openxmlformats.org/officeDocument/2006/customXml" ds:itemID="{450BF1E2-5B94-4740-9529-377D516EB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4E5F0-864A-438A-BC3E-537D5AC15E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Ind Produção - 1</vt:lpstr>
      <vt:lpstr>Ind Produção - 2</vt:lpstr>
      <vt:lpstr>Ind Econ-Financeiros</vt:lpstr>
      <vt:lpstr>'Ind Produção - 1'!Área_de_Impressão</vt:lpstr>
      <vt:lpstr>'Ind Produção - 2'!Área_de_Impressão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APEF</dc:creator>
  <cp:lastModifiedBy>Vania Monteiro</cp:lastModifiedBy>
  <cp:lastPrinted>2015-06-15T14:01:56Z</cp:lastPrinted>
  <dcterms:created xsi:type="dcterms:W3CDTF">1995-11-28T10:49:03Z</dcterms:created>
  <dcterms:modified xsi:type="dcterms:W3CDTF">2024-06-12T16:23:32Z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