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externalReferences>
    <externalReference r:id="rId7"/>
  </externalReference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<sst xmlns="http://schemas.openxmlformats.org/spreadsheetml/2006/main" count="93" uniqueCount="39">
  <si>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</si>
  <si>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</si>
  <si>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</si>
  <si>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</si>
  <si>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</si>
  <si>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</si>
  <si>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</si>
  <si>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</si>
  <si>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</si>
  <si>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</si>
  <si>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</si>
  <si>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</si>
  <si>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</si>
  <si>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</si>
  <si>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</si>
  <si>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</si>
  <si>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</si>
  <si>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</si>
  <si>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</si>
  <si>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</si>
  <si>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</si>
  <si>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</si>
  <si>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</si>
  <si>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</si>
  <si>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</si>
  <si>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</si>
  <si>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</si>
  <si>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</si>
  <si>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</si>
  <si>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</si>
  <si>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</si>
  <si>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</si>
  <si>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</si>
  <si>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ANO 2021</t>
  </si>
  <si>
    <t>CAIXA GERAL DEPOSITOS</t>
  </si>
  <si>
    <t>QUADRO 3 - VALOR DA  PRODUÇÃO  IMOBILIÁRIA POR SEGMENTO DE MERCADO  -  ACUMULADO OUTUBRO 2022</t>
  </si>
  <si>
    <t>QUADRO 2 - VALOR DA  PRODUÇÃO  IMOBILIÁRIA POR SEGMENTO DE MERCADO -  OUTUBRO 2022</t>
  </si>
  <si>
    <t>QUADRO 1 - MAPA PRODUÇÃO DA LOCAÇÃO FINANCEIRA IMOBILIÁRIA - OUTUBRO 2022 / 2021</t>
  </si>
  <si>
    <t>ANO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</si>
</sst>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3" fontId="1" fillId="36" borderId="28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 horizontal="right"/>
    </xf>
    <xf numFmtId="9" fontId="1" fillId="36" borderId="30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/>
    </xf>
    <xf numFmtId="9" fontId="1" fillId="36" borderId="31" xfId="0" applyNumberFormat="1" applyFont="1" applyFill="1" applyBorder="1" applyAlignment="1">
      <alignment horizontal="center"/>
    </xf>
    <xf numFmtId="9" fontId="1" fillId="36" borderId="32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33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center"/>
      <protection/>
    </xf>
    <xf numFmtId="0" fontId="12" fillId="37" borderId="35" xfId="53" applyFont="1" applyFill="1" applyBorder="1" applyAlignment="1">
      <alignment horizontal="center"/>
      <protection/>
    </xf>
    <xf numFmtId="0" fontId="12" fillId="37" borderId="36" xfId="53" applyFont="1" applyFill="1" applyBorder="1" applyAlignment="1">
      <alignment horizontal="center"/>
      <protection/>
    </xf>
    <xf numFmtId="0" fontId="1" fillId="37" borderId="37" xfId="53" applyFont="1" applyFill="1" applyBorder="1" applyAlignment="1">
      <alignment horizontal="center"/>
      <protection/>
    </xf>
    <xf numFmtId="0" fontId="12" fillId="37" borderId="38" xfId="53" applyFont="1" applyFill="1" applyBorder="1" applyAlignment="1">
      <alignment horizontal="center"/>
      <protection/>
    </xf>
    <xf numFmtId="0" fontId="1" fillId="37" borderId="39" xfId="53" applyFont="1" applyFill="1" applyBorder="1" applyAlignment="1">
      <alignment horizontal="center"/>
      <protection/>
    </xf>
    <xf numFmtId="0" fontId="1" fillId="37" borderId="40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41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42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43" xfId="53" applyNumberFormat="1" applyFont="1" applyBorder="1" applyAlignment="1">
      <alignment horizontal="right"/>
      <protection/>
    </xf>
    <xf numFmtId="0" fontId="1" fillId="33" borderId="44" xfId="53" applyFont="1" applyFill="1" applyBorder="1" applyAlignment="1">
      <alignment horizontal="justify"/>
      <protection/>
    </xf>
    <xf numFmtId="0" fontId="7" fillId="33" borderId="45" xfId="53" applyFont="1" applyFill="1" applyBorder="1" applyAlignment="1">
      <alignment horizontal="right"/>
      <protection/>
    </xf>
    <xf numFmtId="3" fontId="1" fillId="36" borderId="31" xfId="53" applyNumberFormat="1" applyFont="1" applyFill="1" applyBorder="1" applyAlignment="1">
      <alignment horizontal="right"/>
      <protection/>
    </xf>
    <xf numFmtId="3" fontId="1" fillId="36" borderId="46" xfId="53" applyNumberFormat="1" applyFont="1" applyFill="1" applyBorder="1" applyAlignment="1">
      <alignment horizontal="right"/>
      <protection/>
    </xf>
    <xf numFmtId="9" fontId="1" fillId="36" borderId="47" xfId="53" applyNumberFormat="1" applyFont="1" applyFill="1" applyBorder="1" applyAlignment="1">
      <alignment horizontal="right"/>
      <protection/>
    </xf>
    <xf numFmtId="3" fontId="1" fillId="36" borderId="28" xfId="53" applyNumberFormat="1" applyFont="1" applyFill="1" applyBorder="1" applyAlignment="1">
      <alignment horizontal="right"/>
      <protection/>
    </xf>
    <xf numFmtId="9" fontId="1" fillId="36" borderId="29" xfId="53" applyNumberFormat="1" applyFont="1" applyFill="1" applyBorder="1" applyAlignment="1">
      <alignment horizontal="right"/>
      <protection/>
    </xf>
    <xf numFmtId="3" fontId="1" fillId="36" borderId="48" xfId="53" applyNumberFormat="1" applyFont="1" applyFill="1" applyBorder="1" applyAlignment="1">
      <alignment horizontal="right"/>
      <protection/>
    </xf>
    <xf numFmtId="3" fontId="1" fillId="36" borderId="49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50" xfId="53" applyNumberFormat="1" applyFont="1" applyBorder="1" applyAlignment="1">
      <alignment horizontal="right"/>
      <protection/>
    </xf>
    <xf numFmtId="3" fontId="0" fillId="0" borderId="51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/>
    </xf>
    <xf numFmtId="0" fontId="7" fillId="33" borderId="53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7" borderId="35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6" borderId="47" xfId="53" applyNumberFormat="1" applyFont="1" applyFill="1" applyBorder="1" applyAlignment="1">
      <alignment horizontal="right"/>
      <protection/>
    </xf>
    <xf numFmtId="0" fontId="1" fillId="33" borderId="54" xfId="53" applyFont="1" applyFill="1" applyBorder="1" applyAlignment="1">
      <alignment horizontal="justify"/>
      <protection/>
    </xf>
    <xf numFmtId="3" fontId="0" fillId="0" borderId="51" xfId="53" applyNumberFormat="1" applyFont="1" applyBorder="1" applyAlignment="1">
      <alignment horizontal="right"/>
      <protection/>
    </xf>
    <xf numFmtId="9" fontId="1" fillId="36" borderId="4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5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1" fillId="0" borderId="6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1" xfId="53" applyFont="1" applyFill="1" applyBorder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" fillId="33" borderId="63" xfId="53" applyFont="1" applyFill="1" applyBorder="1" applyAlignment="1">
      <alignment horizontal="center"/>
      <protection/>
    </xf>
    <xf numFmtId="0" fontId="14" fillId="33" borderId="64" xfId="53" applyFill="1" applyBorder="1" applyAlignment="1">
      <alignment/>
      <protection/>
    </xf>
    <xf numFmtId="0" fontId="1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1" xfId="53" applyFont="1" applyFill="1" applyBorder="1" applyAlignment="1">
      <alignment horizontal="center"/>
      <protection/>
    </xf>
    <xf numFmtId="0" fontId="14" fillId="33" borderId="62" xfId="53" applyFill="1" applyBorder="1" applyAlignment="1">
      <alignment horizontal="center"/>
      <protection/>
    </xf>
    <xf numFmtId="0" fontId="7" fillId="33" borderId="68" xfId="53" applyFont="1" applyFill="1" applyBorder="1" applyAlignment="1">
      <alignment horizontal="center"/>
      <protection/>
    </xf>
    <xf numFmtId="0" fontId="7" fillId="33" borderId="69" xfId="53" applyFont="1" applyFill="1" applyBorder="1" applyAlignment="1">
      <alignment horizontal="center"/>
      <protection/>
    </xf>
    <xf numFmtId="0" fontId="7" fillId="33" borderId="70" xfId="53" applyFont="1" applyFill="1" applyBorder="1" applyAlignment="1">
      <alignment horizontal="center"/>
      <protection/>
    </xf>
    <xf numFmtId="0" fontId="1" fillId="33" borderId="71" xfId="53" applyFont="1" applyFill="1" applyBorder="1" applyAlignment="1">
      <alignment horizontal="center"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  <sheetDataSet>
      <sheetData sheetId="1">
        <row r="11">
          <cell r="BD11">
            <v>104</v>
          </cell>
          <cell r="BE11">
            <v>13694.279999999999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1">
      <selection activeCell="H17" sqref="H17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89" t="s">
        <v>3</v>
      </c>
      <c r="C6" s="90"/>
      <c r="D6" s="90"/>
      <c r="E6" s="90"/>
      <c r="F6" s="90"/>
      <c r="G6" s="90"/>
      <c r="H6" s="91"/>
      <c r="I6" s="92" t="s">
        <v>4</v>
      </c>
      <c r="J6" s="93"/>
      <c r="K6" s="93"/>
      <c r="L6" s="93"/>
      <c r="M6" s="93"/>
      <c r="N6" s="93"/>
      <c r="O6" s="93"/>
      <c r="P6" s="93"/>
      <c r="Q6" s="94"/>
    </row>
    <row r="7" spans="1:17" ht="17.25">
      <c r="A7" s="6"/>
      <c r="B7" s="86">
        <v>44835</v>
      </c>
      <c r="C7" s="87"/>
      <c r="D7" s="88"/>
      <c r="E7" s="86">
        <v>44470</v>
      </c>
      <c r="F7" s="87"/>
      <c r="G7" s="88"/>
      <c r="H7" s="7" t="s">
        <v>5</v>
      </c>
      <c r="I7" s="86" t="s">
        <v>38</v>
      </c>
      <c r="J7" s="87"/>
      <c r="K7" s="88"/>
      <c r="L7" s="86" t="s">
        <v>33</v>
      </c>
      <c r="M7" s="87"/>
      <c r="N7" s="88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8">
        <f>'Quadro 2'!H13</f>
        <v>6</v>
      </c>
      <c r="C9" s="67">
        <f>'Quadro 2'!I13</f>
        <v>706</v>
      </c>
      <c r="D9" s="20">
        <f aca="true" t="shared" si="0" ref="D9:D17">C9/B9</f>
        <v>117.66666666666667</v>
      </c>
      <c r="E9" s="18">
        <v>4</v>
      </c>
      <c r="F9" s="19">
        <v>986.8</v>
      </c>
      <c r="G9" s="70">
        <f aca="true" t="shared" si="1" ref="G9:G17">F9/E9</f>
        <v>246.7</v>
      </c>
      <c r="H9" s="21">
        <f aca="true" t="shared" si="2" ref="H9:H17">(C9-F9)/F9</f>
        <v>-0.2845561410620186</v>
      </c>
      <c r="I9" s="22">
        <f>'Quadro 3'!J13</f>
        <v>84</v>
      </c>
      <c r="J9" s="23">
        <f>'Quadro 3'!K13</f>
        <v>19249.1</v>
      </c>
      <c r="K9" s="20">
        <f aca="true" t="shared" si="3" ref="K9:K17">J9/I9</f>
        <v>229.15595238095236</v>
      </c>
      <c r="L9" s="22">
        <v>109</v>
      </c>
      <c r="M9" s="23">
        <v>31356.9</v>
      </c>
      <c r="N9" s="64">
        <f aca="true" t="shared" si="4" ref="N9:N17">M9/L9</f>
        <v>287.6779816513762</v>
      </c>
      <c r="O9" s="21">
        <f aca="true" t="shared" si="5" ref="O9:O17">(J9-M9)/M9</f>
        <v>-0.386128730837551</v>
      </c>
      <c r="P9" s="24">
        <f aca="true" t="shared" si="6" ref="P9:P16">(I9/$I$17)</f>
        <v>0.050119331742243436</v>
      </c>
      <c r="Q9" s="25">
        <f aca="true" t="shared" si="7" ref="Q9:Q16">(J9/$J$17)</f>
        <v>0.030426976993980143</v>
      </c>
    </row>
    <row r="10" spans="1:17" ht="24.75" customHeight="1">
      <c r="A10" s="17" t="s">
        <v>29</v>
      </c>
      <c r="B10" s="68">
        <f>'Quadro 2'!H14</f>
        <v>15</v>
      </c>
      <c r="C10" s="67">
        <f>'Quadro 2'!I14</f>
        <v>3084</v>
      </c>
      <c r="D10" s="20">
        <f t="shared" si="0"/>
        <v>205.6</v>
      </c>
      <c r="E10" s="18">
        <v>7</v>
      </c>
      <c r="F10" s="19">
        <v>2552</v>
      </c>
      <c r="G10" s="70">
        <f t="shared" si="1"/>
        <v>364.57142857142856</v>
      </c>
      <c r="H10" s="21">
        <f t="shared" si="2"/>
        <v>0.2084639498432602</v>
      </c>
      <c r="I10" s="22">
        <f>'Quadro 3'!J14</f>
        <v>226</v>
      </c>
      <c r="J10" s="23">
        <f>'Quadro 3'!K14</f>
        <v>69184.3</v>
      </c>
      <c r="K10" s="20">
        <f t="shared" si="3"/>
        <v>306.1252212389381</v>
      </c>
      <c r="L10" s="22">
        <v>250</v>
      </c>
      <c r="M10" s="23">
        <v>64277.3</v>
      </c>
      <c r="N10" s="64">
        <f t="shared" si="4"/>
        <v>257.1092</v>
      </c>
      <c r="O10" s="21">
        <f t="shared" si="5"/>
        <v>0.07634110331330034</v>
      </c>
      <c r="P10" s="24">
        <f t="shared" si="6"/>
        <v>0.13484486873508353</v>
      </c>
      <c r="Q10" s="25">
        <f t="shared" si="7"/>
        <v>0.1093593520967017</v>
      </c>
    </row>
    <row r="11" spans="1:17" ht="24.75" customHeight="1">
      <c r="A11" s="17" t="s">
        <v>10</v>
      </c>
      <c r="B11" s="68">
        <f>'Quadro 2'!H15</f>
        <v>10</v>
      </c>
      <c r="C11" s="67">
        <f>'Quadro 2'!I15</f>
        <v>1557</v>
      </c>
      <c r="D11" s="20">
        <f t="shared" si="0"/>
        <v>155.7</v>
      </c>
      <c r="E11" s="18">
        <v>8</v>
      </c>
      <c r="F11" s="19">
        <v>1764.7</v>
      </c>
      <c r="G11" s="70">
        <f t="shared" si="1"/>
        <v>220.5875</v>
      </c>
      <c r="H11" s="21">
        <f t="shared" si="2"/>
        <v>-0.11769705899019665</v>
      </c>
      <c r="I11" s="22">
        <f>'Quadro 3'!J15</f>
        <v>89</v>
      </c>
      <c r="J11" s="23">
        <f>'Quadro 3'!K15</f>
        <v>23109</v>
      </c>
      <c r="K11" s="20">
        <f t="shared" si="3"/>
        <v>259.65168539325845</v>
      </c>
      <c r="L11" s="22">
        <v>73</v>
      </c>
      <c r="M11" s="23">
        <v>14984.4</v>
      </c>
      <c r="N11" s="64">
        <f t="shared" si="4"/>
        <v>205.26575342465753</v>
      </c>
      <c r="O11" s="21">
        <f t="shared" si="5"/>
        <v>0.5422038920477297</v>
      </c>
      <c r="P11" s="24">
        <f t="shared" si="6"/>
        <v>0.053102625298329355</v>
      </c>
      <c r="Q11" s="25">
        <f t="shared" si="7"/>
        <v>0.036528305809304704</v>
      </c>
    </row>
    <row r="12" spans="1:17" ht="24.75" customHeight="1">
      <c r="A12" s="17" t="s">
        <v>34</v>
      </c>
      <c r="B12" s="68">
        <f>'Quadro 2'!H16</f>
        <v>39</v>
      </c>
      <c r="C12" s="67">
        <f>'Quadro 2'!I16</f>
        <v>14852.699999999999</v>
      </c>
      <c r="D12" s="20">
        <f t="shared" si="0"/>
        <v>380.8384615384615</v>
      </c>
      <c r="E12" s="18">
        <v>32</v>
      </c>
      <c r="F12" s="19">
        <v>11049.6</v>
      </c>
      <c r="G12" s="76">
        <f t="shared" si="1"/>
        <v>345.3</v>
      </c>
      <c r="H12" s="21">
        <f t="shared" si="2"/>
        <v>0.34418440486533436</v>
      </c>
      <c r="I12" s="22">
        <f>'Quadro 3'!J16</f>
        <v>386</v>
      </c>
      <c r="J12" s="23">
        <f>'Quadro 3'!K16</f>
        <v>128522.7</v>
      </c>
      <c r="K12" s="20">
        <f t="shared" si="3"/>
        <v>332.9603626943005</v>
      </c>
      <c r="L12" s="22">
        <v>354</v>
      </c>
      <c r="M12" s="23">
        <v>99785.20000000001</v>
      </c>
      <c r="N12" s="20">
        <f t="shared" si="4"/>
        <v>281.8790960451978</v>
      </c>
      <c r="O12" s="21">
        <f t="shared" si="5"/>
        <v>0.28799361027487025</v>
      </c>
      <c r="P12" s="24">
        <f t="shared" si="6"/>
        <v>0.23031026252983294</v>
      </c>
      <c r="Q12" s="25">
        <f t="shared" si="7"/>
        <v>0.20315532861818017</v>
      </c>
    </row>
    <row r="13" spans="1:17" ht="24.75" customHeight="1">
      <c r="A13" s="17" t="s">
        <v>30</v>
      </c>
      <c r="B13" s="68">
        <f>'Quadro 2'!H17</f>
        <v>9</v>
      </c>
      <c r="C13" s="67">
        <f>'Quadro 2'!I17</f>
        <v>1267.556</v>
      </c>
      <c r="D13" s="20">
        <f t="shared" si="0"/>
        <v>140.83955555555556</v>
      </c>
      <c r="E13" s="18">
        <v>14</v>
      </c>
      <c r="F13" s="19">
        <v>1865.277</v>
      </c>
      <c r="G13" s="76">
        <f t="shared" si="1"/>
        <v>133.23407142857144</v>
      </c>
      <c r="H13" s="21">
        <f t="shared" si="2"/>
        <v>-0.3204462393521177</v>
      </c>
      <c r="I13" s="22">
        <f>'Quadro 3'!J17</f>
        <v>104</v>
      </c>
      <c r="J13" s="23">
        <f>'Quadro 3'!K17</f>
        <v>13694.279999999999</v>
      </c>
      <c r="K13" s="20">
        <f t="shared" si="3"/>
        <v>131.67576923076922</v>
      </c>
      <c r="L13" s="22">
        <v>99</v>
      </c>
      <c r="M13" s="23">
        <v>15593.953</v>
      </c>
      <c r="N13" s="20">
        <f t="shared" si="4"/>
        <v>157.51467676767678</v>
      </c>
      <c r="O13" s="21">
        <f t="shared" si="5"/>
        <v>-0.12182113156298476</v>
      </c>
      <c r="P13" s="24">
        <f t="shared" si="6"/>
        <v>0.06205250596658711</v>
      </c>
      <c r="Q13" s="25">
        <f t="shared" si="7"/>
        <v>0.021646494771658017</v>
      </c>
    </row>
    <row r="14" spans="1:17" ht="24.75" customHeight="1">
      <c r="A14" s="17" t="s">
        <v>11</v>
      </c>
      <c r="B14" s="68">
        <f>'Quadro 2'!H18</f>
        <v>60</v>
      </c>
      <c r="C14" s="67">
        <f>'Quadro 2'!I18</f>
        <v>35787</v>
      </c>
      <c r="D14" s="20">
        <f t="shared" si="0"/>
        <v>596.45</v>
      </c>
      <c r="E14" s="18">
        <v>55</v>
      </c>
      <c r="F14" s="19">
        <v>24041.2</v>
      </c>
      <c r="G14" s="20">
        <f t="shared" si="1"/>
        <v>437.1127272727273</v>
      </c>
      <c r="H14" s="21">
        <f t="shared" si="2"/>
        <v>0.4885696221486448</v>
      </c>
      <c r="I14" s="22">
        <f>'Quadro 3'!J18</f>
        <v>538</v>
      </c>
      <c r="J14" s="23">
        <f>'Quadro 3'!K18</f>
        <v>307341.1</v>
      </c>
      <c r="K14" s="20">
        <f t="shared" si="3"/>
        <v>571.2659851301115</v>
      </c>
      <c r="L14" s="22">
        <v>529</v>
      </c>
      <c r="M14" s="23">
        <v>203915.6</v>
      </c>
      <c r="N14" s="20">
        <f t="shared" si="4"/>
        <v>385.47372400756143</v>
      </c>
      <c r="O14" s="21">
        <f t="shared" si="5"/>
        <v>0.5071975856677957</v>
      </c>
      <c r="P14" s="24">
        <f t="shared" si="6"/>
        <v>0.32100238663484487</v>
      </c>
      <c r="Q14" s="25">
        <f t="shared" si="7"/>
        <v>0.48581287327742856</v>
      </c>
    </row>
    <row r="15" spans="1:17" ht="24.75" customHeight="1">
      <c r="A15" s="17" t="s">
        <v>28</v>
      </c>
      <c r="B15" s="68">
        <f>'Quadro 2'!H19</f>
        <v>0</v>
      </c>
      <c r="C15" s="67">
        <f>'Quadro 2'!I19</f>
        <v>0</v>
      </c>
      <c r="D15" s="20">
        <v>0</v>
      </c>
      <c r="E15" s="18">
        <v>13</v>
      </c>
      <c r="F15" s="19">
        <v>5416.5</v>
      </c>
      <c r="G15" s="20">
        <f t="shared" si="1"/>
        <v>416.65384615384613</v>
      </c>
      <c r="H15" s="21">
        <f t="shared" si="2"/>
        <v>-1</v>
      </c>
      <c r="I15" s="22">
        <f>'Quadro 3'!J19</f>
        <v>10</v>
      </c>
      <c r="J15" s="23">
        <f>'Quadro 3'!K19</f>
        <v>2111</v>
      </c>
      <c r="K15" s="20">
        <f t="shared" si="3"/>
        <v>211.1</v>
      </c>
      <c r="L15" s="22">
        <v>118</v>
      </c>
      <c r="M15" s="23">
        <v>50487.299999999996</v>
      </c>
      <c r="N15" s="20">
        <f t="shared" si="4"/>
        <v>427.85847457627113</v>
      </c>
      <c r="O15" s="21">
        <f t="shared" si="5"/>
        <v>-0.9581875045803598</v>
      </c>
      <c r="P15" s="24">
        <f t="shared" si="6"/>
        <v>0.0059665871121718375</v>
      </c>
      <c r="Q15" s="25">
        <f t="shared" si="7"/>
        <v>0.0033368494337029826</v>
      </c>
    </row>
    <row r="16" spans="1:17" ht="24.75" customHeight="1" thickBot="1">
      <c r="A16" s="17" t="s">
        <v>27</v>
      </c>
      <c r="B16" s="68">
        <f>'Quadro 2'!H20</f>
        <v>12</v>
      </c>
      <c r="C16" s="67">
        <f>'Quadro 2'!I20</f>
        <v>3975</v>
      </c>
      <c r="D16" s="20">
        <f t="shared" si="0"/>
        <v>331.25</v>
      </c>
      <c r="E16" s="18">
        <v>18</v>
      </c>
      <c r="F16" s="19">
        <v>7774</v>
      </c>
      <c r="G16" s="20">
        <f t="shared" si="1"/>
        <v>431.8888888888889</v>
      </c>
      <c r="H16" s="21">
        <f t="shared" si="2"/>
        <v>-0.48868021610496526</v>
      </c>
      <c r="I16" s="22">
        <f>'Quadro 3'!J20</f>
        <v>239</v>
      </c>
      <c r="J16" s="23">
        <f>'Quadro 3'!K20</f>
        <v>69421.2</v>
      </c>
      <c r="K16" s="20">
        <f t="shared" si="3"/>
        <v>290.4652719665272</v>
      </c>
      <c r="L16" s="22">
        <v>313</v>
      </c>
      <c r="M16" s="23">
        <v>87577.3</v>
      </c>
      <c r="N16" s="20">
        <f t="shared" si="4"/>
        <v>279.79968051118215</v>
      </c>
      <c r="O16" s="21">
        <f t="shared" si="5"/>
        <v>-0.20731513759844167</v>
      </c>
      <c r="P16" s="24">
        <f t="shared" si="6"/>
        <v>0.1426014319809069</v>
      </c>
      <c r="Q16" s="25">
        <f t="shared" si="7"/>
        <v>0.10973381899904382</v>
      </c>
    </row>
    <row r="17" spans="1:17" ht="34.5" customHeight="1" thickBot="1">
      <c r="A17" s="71" t="s">
        <v>12</v>
      </c>
      <c r="B17" s="26">
        <f>SUM(B9:B16)</f>
        <v>151</v>
      </c>
      <c r="C17" s="26">
        <f>SUM(C9:C16)</f>
        <v>61229.255999999994</v>
      </c>
      <c r="D17" s="27">
        <f t="shared" si="0"/>
        <v>405.49176158940395</v>
      </c>
      <c r="E17" s="26">
        <f>SUM(E9:E16)</f>
        <v>151</v>
      </c>
      <c r="F17" s="26">
        <f>SUM(F9:F16)</f>
        <v>55450.077000000005</v>
      </c>
      <c r="G17" s="26">
        <f t="shared" si="1"/>
        <v>367.21905298013246</v>
      </c>
      <c r="H17" s="28">
        <f t="shared" si="2"/>
        <v>0.10422310143951628</v>
      </c>
      <c r="I17" s="26">
        <f>SUM(I9:I16)</f>
        <v>1676</v>
      </c>
      <c r="J17" s="26">
        <f>SUM(J9:J16)</f>
        <v>632632.6799999999</v>
      </c>
      <c r="K17" s="27">
        <f t="shared" si="3"/>
        <v>377.46579952267297</v>
      </c>
      <c r="L17" s="26">
        <f>SUM(L9:L16)</f>
        <v>1845</v>
      </c>
      <c r="M17" s="26">
        <f>SUM(M9:M16)</f>
        <v>567977.953</v>
      </c>
      <c r="N17" s="29">
        <f t="shared" si="4"/>
        <v>307.84712899729</v>
      </c>
      <c r="O17" s="30">
        <f t="shared" si="5"/>
        <v>0.11383316316857102</v>
      </c>
      <c r="P17" s="84">
        <f>SUM(P9:P16)</f>
        <v>1</v>
      </c>
      <c r="Q17" s="31">
        <f>SUM(Q9:Q16)</f>
        <v>1</v>
      </c>
    </row>
    <row r="18" spans="1:17" ht="13.5" thickTop="1">
      <c r="A18" s="7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</row>
    <row r="19" ht="12.75">
      <c r="A19" s="73"/>
    </row>
    <row r="20" ht="12.75">
      <c r="A20" s="74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76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">
      <selection activeCell="E13" sqref="E13:F20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7" width="9.8515625" style="36" customWidth="1"/>
    <col min="8" max="8" width="13.421875" style="36" customWidth="1"/>
    <col min="9" max="9" width="19.421875" style="36" customWidth="1"/>
    <col min="10" max="11" width="7.7109375" style="36" customWidth="1"/>
    <col min="12" max="12" width="10.7109375" style="36" customWidth="1"/>
    <col min="13" max="13" width="7.7109375" style="36" customWidth="1"/>
    <col min="14" max="14" width="10.8515625" style="36" customWidth="1"/>
    <col min="15" max="16384" width="9.140625" style="36" customWidth="1"/>
  </cols>
  <sheetData>
    <row r="2" spans="1:12" ht="27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35"/>
      <c r="K2" s="35"/>
      <c r="L2" s="35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>
      <c r="A4" s="97" t="s">
        <v>36</v>
      </c>
      <c r="B4" s="98"/>
      <c r="C4" s="98"/>
      <c r="D4" s="98"/>
      <c r="E4" s="98"/>
      <c r="F4" s="98"/>
      <c r="G4" s="98"/>
      <c r="H4" s="98"/>
      <c r="I4" s="98"/>
      <c r="J4" s="37"/>
      <c r="K4" s="37"/>
      <c r="L4" s="37"/>
    </row>
    <row r="5" spans="1:9" ht="23.25" customHeight="1">
      <c r="A5" s="98"/>
      <c r="B5" s="98"/>
      <c r="C5" s="98"/>
      <c r="D5" s="98"/>
      <c r="E5" s="98"/>
      <c r="F5" s="98"/>
      <c r="G5" s="98"/>
      <c r="H5" s="98"/>
      <c r="I5" s="98"/>
    </row>
    <row r="7" spans="2:5" ht="13.5">
      <c r="B7" s="69"/>
      <c r="E7" s="69"/>
    </row>
    <row r="8" spans="8:9" ht="15.75" thickBot="1">
      <c r="H8" s="95" t="s">
        <v>26</v>
      </c>
      <c r="I8" s="95"/>
    </row>
    <row r="9" spans="1:9" ht="29.25" thickBot="1" thickTop="1">
      <c r="A9" s="38"/>
      <c r="B9" s="108" t="s">
        <v>14</v>
      </c>
      <c r="C9" s="109"/>
      <c r="D9" s="109"/>
      <c r="E9" s="109"/>
      <c r="F9" s="109"/>
      <c r="G9" s="110"/>
      <c r="H9" s="101" t="s">
        <v>15</v>
      </c>
      <c r="I9" s="102"/>
    </row>
    <row r="10" spans="1:9" ht="18" customHeight="1">
      <c r="A10" s="39" t="s">
        <v>16</v>
      </c>
      <c r="B10" s="103" t="s">
        <v>17</v>
      </c>
      <c r="C10" s="104"/>
      <c r="D10" s="105"/>
      <c r="E10" s="103" t="s">
        <v>18</v>
      </c>
      <c r="F10" s="104"/>
      <c r="G10" s="105"/>
      <c r="H10" s="106" t="s">
        <v>19</v>
      </c>
      <c r="I10" s="107"/>
    </row>
    <row r="11" spans="1:9" ht="18.75" customHeight="1">
      <c r="A11" s="39"/>
      <c r="B11" s="111"/>
      <c r="C11" s="112"/>
      <c r="D11" s="113"/>
      <c r="E11" s="111" t="s">
        <v>20</v>
      </c>
      <c r="F11" s="112"/>
      <c r="G11" s="113"/>
      <c r="H11" s="99"/>
      <c r="I11" s="100"/>
    </row>
    <row r="12" spans="1:9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44" t="s">
        <v>24</v>
      </c>
      <c r="I12" s="45" t="s">
        <v>22</v>
      </c>
    </row>
    <row r="13" spans="1:9" s="46" customFormat="1" ht="24.75" customHeight="1">
      <c r="A13" s="82" t="s">
        <v>32</v>
      </c>
      <c r="B13" s="65">
        <v>3</v>
      </c>
      <c r="C13" s="83">
        <v>402</v>
      </c>
      <c r="D13" s="49">
        <f aca="true" t="shared" si="0" ref="D13:D21">C13/I13</f>
        <v>0.5694050991501416</v>
      </c>
      <c r="E13" s="50">
        <v>3</v>
      </c>
      <c r="F13" s="48">
        <v>304</v>
      </c>
      <c r="G13" s="51">
        <f aca="true" t="shared" si="1" ref="G13:G21">F13/I13</f>
        <v>0.43059490084985835</v>
      </c>
      <c r="H13" s="52">
        <f aca="true" t="shared" si="2" ref="H13:H21">B13+E13</f>
        <v>6</v>
      </c>
      <c r="I13" s="53">
        <f aca="true" t="shared" si="3" ref="I13:I20">C13+F13</f>
        <v>706</v>
      </c>
    </row>
    <row r="14" spans="1:9" s="46" customFormat="1" ht="24.75" customHeight="1">
      <c r="A14" s="63" t="s">
        <v>29</v>
      </c>
      <c r="B14" s="65">
        <v>12</v>
      </c>
      <c r="C14" s="66">
        <v>2751</v>
      </c>
      <c r="D14" s="49">
        <f t="shared" si="0"/>
        <v>0.892023346303502</v>
      </c>
      <c r="E14" s="50">
        <v>3</v>
      </c>
      <c r="F14" s="48">
        <v>333</v>
      </c>
      <c r="G14" s="51">
        <f t="shared" si="1"/>
        <v>0.10797665369649806</v>
      </c>
      <c r="H14" s="52">
        <f t="shared" si="2"/>
        <v>15</v>
      </c>
      <c r="I14" s="53">
        <f t="shared" si="3"/>
        <v>3084</v>
      </c>
    </row>
    <row r="15" spans="1:9" s="46" customFormat="1" ht="24.75" customHeight="1">
      <c r="A15" s="47" t="s">
        <v>25</v>
      </c>
      <c r="B15" s="65">
        <v>10</v>
      </c>
      <c r="C15" s="66">
        <v>1557</v>
      </c>
      <c r="D15" s="49">
        <f t="shared" si="0"/>
        <v>1</v>
      </c>
      <c r="E15" s="50">
        <v>0</v>
      </c>
      <c r="F15" s="48">
        <v>0</v>
      </c>
      <c r="G15" s="51">
        <f t="shared" si="1"/>
        <v>0</v>
      </c>
      <c r="H15" s="52">
        <f t="shared" si="2"/>
        <v>10</v>
      </c>
      <c r="I15" s="53">
        <f t="shared" si="3"/>
        <v>1557</v>
      </c>
    </row>
    <row r="16" spans="1:9" s="46" customFormat="1" ht="24.75" customHeight="1">
      <c r="A16" s="47" t="s">
        <v>34</v>
      </c>
      <c r="B16" s="65">
        <v>37</v>
      </c>
      <c r="C16" s="66">
        <v>14679.3</v>
      </c>
      <c r="D16" s="49">
        <f>C16/I16</f>
        <v>0.9883253549859622</v>
      </c>
      <c r="E16" s="50">
        <v>2</v>
      </c>
      <c r="F16" s="48">
        <v>173.4</v>
      </c>
      <c r="G16" s="51">
        <f>F16/I16</f>
        <v>0.011674645014037853</v>
      </c>
      <c r="H16" s="52">
        <f t="shared" si="2"/>
        <v>39</v>
      </c>
      <c r="I16" s="53">
        <f t="shared" si="3"/>
        <v>14852.699999999999</v>
      </c>
    </row>
    <row r="17" spans="1:9" s="46" customFormat="1" ht="24.75" customHeight="1">
      <c r="A17" s="47" t="s">
        <v>30</v>
      </c>
      <c r="B17" s="65">
        <v>0</v>
      </c>
      <c r="C17" s="66">
        <v>0</v>
      </c>
      <c r="D17" s="49">
        <f t="shared" si="0"/>
        <v>0</v>
      </c>
      <c r="E17" s="50">
        <v>0</v>
      </c>
      <c r="F17" s="48">
        <v>0</v>
      </c>
      <c r="G17" s="51">
        <f t="shared" si="1"/>
        <v>0</v>
      </c>
      <c r="H17" s="52">
        <v>9</v>
      </c>
      <c r="I17" s="53">
        <v>1267.556</v>
      </c>
    </row>
    <row r="18" spans="1:9" s="46" customFormat="1" ht="24.75" customHeight="1">
      <c r="A18" s="47" t="s">
        <v>11</v>
      </c>
      <c r="B18" s="65">
        <v>54</v>
      </c>
      <c r="C18" s="66">
        <v>34178</v>
      </c>
      <c r="D18" s="49">
        <f t="shared" si="0"/>
        <v>0.9550395394975829</v>
      </c>
      <c r="E18" s="50">
        <v>6</v>
      </c>
      <c r="F18" s="48">
        <v>1609</v>
      </c>
      <c r="G18" s="51">
        <f t="shared" si="1"/>
        <v>0.04496046050241708</v>
      </c>
      <c r="H18" s="52">
        <f t="shared" si="2"/>
        <v>60</v>
      </c>
      <c r="I18" s="53">
        <f t="shared" si="3"/>
        <v>35787</v>
      </c>
    </row>
    <row r="19" spans="1:9" s="46" customFormat="1" ht="24.75" customHeight="1">
      <c r="A19" s="63" t="s">
        <v>28</v>
      </c>
      <c r="B19" s="65">
        <v>0</v>
      </c>
      <c r="C19" s="66">
        <v>0</v>
      </c>
      <c r="D19" s="49">
        <v>0</v>
      </c>
      <c r="E19" s="50">
        <v>0</v>
      </c>
      <c r="F19" s="48">
        <v>0</v>
      </c>
      <c r="G19" s="51">
        <v>0</v>
      </c>
      <c r="H19" s="52">
        <f t="shared" si="2"/>
        <v>0</v>
      </c>
      <c r="I19" s="53">
        <f t="shared" si="3"/>
        <v>0</v>
      </c>
    </row>
    <row r="20" spans="1:9" s="46" customFormat="1" ht="24.75" customHeight="1" thickBot="1">
      <c r="A20" s="54" t="s">
        <v>27</v>
      </c>
      <c r="B20" s="65">
        <v>12</v>
      </c>
      <c r="C20" s="66">
        <v>3975</v>
      </c>
      <c r="D20" s="49">
        <f>C20/I20</f>
        <v>1</v>
      </c>
      <c r="E20" s="50">
        <v>0</v>
      </c>
      <c r="F20" s="48">
        <v>0</v>
      </c>
      <c r="G20" s="51">
        <f>F20/I20</f>
        <v>0</v>
      </c>
      <c r="H20" s="52">
        <f t="shared" si="2"/>
        <v>12</v>
      </c>
      <c r="I20" s="53">
        <f t="shared" si="3"/>
        <v>3975</v>
      </c>
    </row>
    <row r="21" spans="1:9" ht="23.25" customHeight="1" thickBot="1">
      <c r="A21" s="55" t="s">
        <v>15</v>
      </c>
      <c r="B21" s="56">
        <f>SUM(B13:B20)</f>
        <v>128</v>
      </c>
      <c r="C21" s="57">
        <f>SUM(C13:C20)</f>
        <v>57542.3</v>
      </c>
      <c r="D21" s="58">
        <f t="shared" si="0"/>
        <v>0.9397844063302028</v>
      </c>
      <c r="E21" s="59">
        <f>SUM(E13:E20)</f>
        <v>14</v>
      </c>
      <c r="F21" s="57">
        <f>SUM(F13:F20)</f>
        <v>2419.4</v>
      </c>
      <c r="G21" s="60">
        <f t="shared" si="1"/>
        <v>0.03951379059709627</v>
      </c>
      <c r="H21" s="61">
        <f t="shared" si="2"/>
        <v>142</v>
      </c>
      <c r="I21" s="62">
        <f>SUM(I13:I20)</f>
        <v>61229.255999999994</v>
      </c>
    </row>
    <row r="22" ht="14.25" thickTop="1"/>
    <row r="23" ht="13.5">
      <c r="I23" s="75"/>
    </row>
  </sheetData>
  <sheetProtection/>
  <mergeCells count="12"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  <mergeCell ref="H10:I10"/>
    <mergeCell ref="B9:G9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">
      <selection activeCell="H13" sqref="H13:I20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8" width="9.8515625" style="36" customWidth="1"/>
    <col min="9" max="9" width="12.00390625" style="36" customWidth="1"/>
    <col min="10" max="10" width="13.421875" style="36" customWidth="1"/>
    <col min="11" max="11" width="19.421875" style="36" customWidth="1"/>
    <col min="12" max="13" width="7.7109375" style="36" customWidth="1"/>
    <col min="14" max="14" width="10.7109375" style="36" customWidth="1"/>
    <col min="15" max="15" width="7.7109375" style="36" customWidth="1"/>
    <col min="16" max="16" width="10.8515625" style="36" customWidth="1"/>
    <col min="17" max="16384" width="9.140625" style="36" customWidth="1"/>
  </cols>
  <sheetData>
    <row r="2" spans="1:14" ht="27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35"/>
      <c r="M2" s="35"/>
      <c r="N2" s="35"/>
    </row>
    <row r="3" spans="1:14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97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37"/>
      <c r="M4" s="37"/>
      <c r="N4" s="37"/>
    </row>
    <row r="5" spans="1:11" ht="23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7" spans="2:5" ht="13.5">
      <c r="B7" s="69"/>
      <c r="E7" s="69"/>
    </row>
    <row r="8" spans="10:11" ht="15.75" thickBot="1">
      <c r="J8" s="95" t="s">
        <v>26</v>
      </c>
      <c r="K8" s="95"/>
    </row>
    <row r="9" spans="1:11" ht="29.25" thickBot="1" thickTop="1">
      <c r="A9" s="38"/>
      <c r="B9" s="108" t="s">
        <v>14</v>
      </c>
      <c r="C9" s="109"/>
      <c r="D9" s="109"/>
      <c r="E9" s="109"/>
      <c r="F9" s="109"/>
      <c r="G9" s="110"/>
      <c r="H9" s="77"/>
      <c r="I9" s="77"/>
      <c r="J9" s="101" t="s">
        <v>15</v>
      </c>
      <c r="K9" s="102"/>
    </row>
    <row r="10" spans="1:11" ht="18" customHeight="1">
      <c r="A10" s="39" t="s">
        <v>16</v>
      </c>
      <c r="B10" s="103" t="s">
        <v>17</v>
      </c>
      <c r="C10" s="104"/>
      <c r="D10" s="105"/>
      <c r="E10" s="103" t="s">
        <v>18</v>
      </c>
      <c r="F10" s="104"/>
      <c r="G10" s="105"/>
      <c r="H10" s="106" t="s">
        <v>31</v>
      </c>
      <c r="I10" s="114"/>
      <c r="J10" s="106" t="s">
        <v>19</v>
      </c>
      <c r="K10" s="107"/>
    </row>
    <row r="11" spans="1:11" ht="18.75" customHeight="1">
      <c r="A11" s="39"/>
      <c r="B11" s="111"/>
      <c r="C11" s="112"/>
      <c r="D11" s="113"/>
      <c r="E11" s="111" t="s">
        <v>20</v>
      </c>
      <c r="F11" s="112"/>
      <c r="G11" s="113"/>
      <c r="H11" s="78"/>
      <c r="I11" s="78"/>
      <c r="J11" s="99"/>
      <c r="K11" s="100"/>
    </row>
    <row r="12" spans="1:11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79" t="s">
        <v>24</v>
      </c>
      <c r="I12" s="42" t="s">
        <v>22</v>
      </c>
      <c r="J12" s="44" t="s">
        <v>24</v>
      </c>
      <c r="K12" s="45" t="s">
        <v>22</v>
      </c>
    </row>
    <row r="13" spans="1:11" s="46" customFormat="1" ht="24.75" customHeight="1">
      <c r="A13" s="82" t="s">
        <v>32</v>
      </c>
      <c r="B13" s="65">
        <v>69</v>
      </c>
      <c r="C13" s="66">
        <v>17218.1</v>
      </c>
      <c r="D13" s="49">
        <f aca="true" t="shared" si="0" ref="D13:D21">C13/K13</f>
        <v>0.8944885734917477</v>
      </c>
      <c r="E13" s="50">
        <v>15</v>
      </c>
      <c r="F13" s="48">
        <v>2031</v>
      </c>
      <c r="G13" s="51">
        <f aca="true" t="shared" si="1" ref="G13:G21">F13/K13</f>
        <v>0.10551142650825235</v>
      </c>
      <c r="H13" s="50">
        <v>0</v>
      </c>
      <c r="I13" s="80">
        <v>0</v>
      </c>
      <c r="J13" s="52">
        <f>B13+E13+H13</f>
        <v>84</v>
      </c>
      <c r="K13" s="53">
        <f>C13+F13+I13</f>
        <v>19249.1</v>
      </c>
    </row>
    <row r="14" spans="1:11" s="46" customFormat="1" ht="24.75" customHeight="1">
      <c r="A14" s="63" t="s">
        <v>29</v>
      </c>
      <c r="B14" s="65">
        <v>182</v>
      </c>
      <c r="C14" s="66">
        <v>62721.3</v>
      </c>
      <c r="D14" s="49">
        <f t="shared" si="0"/>
        <v>0.9065828518898074</v>
      </c>
      <c r="E14" s="50">
        <v>44</v>
      </c>
      <c r="F14" s="48">
        <v>6463</v>
      </c>
      <c r="G14" s="51">
        <f t="shared" si="1"/>
        <v>0.09341714811019262</v>
      </c>
      <c r="H14" s="50">
        <v>0</v>
      </c>
      <c r="I14" s="80">
        <v>0</v>
      </c>
      <c r="J14" s="52">
        <f aca="true" t="shared" si="2" ref="J14:J20">B14+E14+H14</f>
        <v>226</v>
      </c>
      <c r="K14" s="53">
        <f aca="true" t="shared" si="3" ref="K14:K20">C14+F14+I14</f>
        <v>69184.3</v>
      </c>
    </row>
    <row r="15" spans="1:11" s="46" customFormat="1" ht="24.75" customHeight="1">
      <c r="A15" s="47" t="s">
        <v>25</v>
      </c>
      <c r="B15" s="65">
        <v>86</v>
      </c>
      <c r="C15" s="66">
        <v>22858</v>
      </c>
      <c r="D15" s="49">
        <f t="shared" si="0"/>
        <v>0.9891384309143624</v>
      </c>
      <c r="E15" s="50">
        <v>3</v>
      </c>
      <c r="F15" s="48">
        <v>251</v>
      </c>
      <c r="G15" s="51">
        <f t="shared" si="1"/>
        <v>0.01086156908563763</v>
      </c>
      <c r="H15" s="50">
        <v>0</v>
      </c>
      <c r="I15" s="80">
        <v>0</v>
      </c>
      <c r="J15" s="52">
        <f t="shared" si="2"/>
        <v>89</v>
      </c>
      <c r="K15" s="53">
        <f t="shared" si="3"/>
        <v>23109</v>
      </c>
    </row>
    <row r="16" spans="1:11" s="46" customFormat="1" ht="24.75" customHeight="1">
      <c r="A16" s="47" t="s">
        <v>34</v>
      </c>
      <c r="B16" s="65">
        <v>337</v>
      </c>
      <c r="C16" s="66">
        <v>120966.3</v>
      </c>
      <c r="D16" s="49">
        <f>C16/K16</f>
        <v>0.9412057169667304</v>
      </c>
      <c r="E16" s="50">
        <v>49</v>
      </c>
      <c r="F16" s="48">
        <v>7556.4</v>
      </c>
      <c r="G16" s="51">
        <f>F16/K16</f>
        <v>0.058794283033269605</v>
      </c>
      <c r="H16" s="50">
        <v>0</v>
      </c>
      <c r="I16" s="80">
        <v>0</v>
      </c>
      <c r="J16" s="52">
        <f t="shared" si="2"/>
        <v>386</v>
      </c>
      <c r="K16" s="53">
        <f t="shared" si="3"/>
        <v>128522.7</v>
      </c>
    </row>
    <row r="17" spans="1:11" s="46" customFormat="1" ht="24.75" customHeight="1">
      <c r="A17" s="47" t="s">
        <v>30</v>
      </c>
      <c r="B17" s="65">
        <v>0</v>
      </c>
      <c r="C17" s="66">
        <v>0</v>
      </c>
      <c r="D17" s="49">
        <v>0</v>
      </c>
      <c r="E17" s="50">
        <v>0</v>
      </c>
      <c r="F17" s="48">
        <v>0</v>
      </c>
      <c r="G17" s="51">
        <v>0</v>
      </c>
      <c r="H17" s="50">
        <v>0</v>
      </c>
      <c r="I17" s="80">
        <v>0</v>
      </c>
      <c r="J17" s="52">
        <f>'[1]Mapa Trab Imobiliario'!BD11</f>
        <v>104</v>
      </c>
      <c r="K17" s="53">
        <f>'[1]Mapa Trab Imobiliario'!BE11</f>
        <v>13694.279999999999</v>
      </c>
    </row>
    <row r="18" spans="1:11" s="46" customFormat="1" ht="24.75" customHeight="1">
      <c r="A18" s="47" t="s">
        <v>11</v>
      </c>
      <c r="B18" s="65">
        <v>490</v>
      </c>
      <c r="C18" s="66">
        <v>300958.6</v>
      </c>
      <c r="D18" s="49">
        <f t="shared" si="0"/>
        <v>0.9792331712224626</v>
      </c>
      <c r="E18" s="50">
        <v>48</v>
      </c>
      <c r="F18" s="48">
        <v>6382.5</v>
      </c>
      <c r="G18" s="51">
        <f t="shared" si="1"/>
        <v>0.020766828777537404</v>
      </c>
      <c r="H18" s="50">
        <v>0</v>
      </c>
      <c r="I18" s="80">
        <v>0</v>
      </c>
      <c r="J18" s="52">
        <f t="shared" si="2"/>
        <v>538</v>
      </c>
      <c r="K18" s="53">
        <f t="shared" si="3"/>
        <v>307341.1</v>
      </c>
    </row>
    <row r="19" spans="1:11" s="46" customFormat="1" ht="24.75" customHeight="1">
      <c r="A19" s="63" t="s">
        <v>28</v>
      </c>
      <c r="B19" s="65">
        <v>9</v>
      </c>
      <c r="C19" s="66">
        <v>1799</v>
      </c>
      <c r="D19" s="49">
        <f t="shared" si="0"/>
        <v>0.852202747513027</v>
      </c>
      <c r="E19" s="50">
        <v>1</v>
      </c>
      <c r="F19" s="48">
        <v>312</v>
      </c>
      <c r="G19" s="51">
        <f t="shared" si="1"/>
        <v>0.147797252486973</v>
      </c>
      <c r="H19" s="50">
        <v>0</v>
      </c>
      <c r="I19" s="80">
        <v>0</v>
      </c>
      <c r="J19" s="52">
        <f t="shared" si="2"/>
        <v>10</v>
      </c>
      <c r="K19" s="53">
        <f t="shared" si="3"/>
        <v>2111</v>
      </c>
    </row>
    <row r="20" spans="1:11" s="46" customFormat="1" ht="24.75" customHeight="1" thickBot="1">
      <c r="A20" s="54" t="s">
        <v>27</v>
      </c>
      <c r="B20" s="65">
        <v>205</v>
      </c>
      <c r="C20" s="66">
        <v>62885.5</v>
      </c>
      <c r="D20" s="49">
        <f>C20/K20</f>
        <v>0.9058544075873076</v>
      </c>
      <c r="E20" s="50">
        <v>34</v>
      </c>
      <c r="F20" s="48">
        <v>6535.7</v>
      </c>
      <c r="G20" s="51">
        <f>F20/K20</f>
        <v>0.09414559241269238</v>
      </c>
      <c r="H20" s="50">
        <v>0</v>
      </c>
      <c r="I20" s="80">
        <v>0</v>
      </c>
      <c r="J20" s="52">
        <f t="shared" si="2"/>
        <v>239</v>
      </c>
      <c r="K20" s="53">
        <f t="shared" si="3"/>
        <v>69421.2</v>
      </c>
    </row>
    <row r="21" spans="1:11" ht="23.25" customHeight="1" thickBot="1">
      <c r="A21" s="55" t="s">
        <v>15</v>
      </c>
      <c r="B21" s="56">
        <f>SUM(B13:B20)</f>
        <v>1378</v>
      </c>
      <c r="C21" s="57">
        <f>SUM(C13:C20)</f>
        <v>589406.8</v>
      </c>
      <c r="D21" s="58">
        <f t="shared" si="0"/>
        <v>0.931673020748786</v>
      </c>
      <c r="E21" s="59">
        <f>SUM(E13:E20)</f>
        <v>194</v>
      </c>
      <c r="F21" s="57">
        <f>SUM(F13:F20)</f>
        <v>29531.600000000002</v>
      </c>
      <c r="G21" s="60">
        <f t="shared" si="1"/>
        <v>0.04668048447955614</v>
      </c>
      <c r="H21" s="59">
        <f>SUM(H13:H20)</f>
        <v>0</v>
      </c>
      <c r="I21" s="81">
        <f>SUM(I13:I20)</f>
        <v>0</v>
      </c>
      <c r="J21" s="61">
        <f>SUM(J13:J20)</f>
        <v>1676</v>
      </c>
      <c r="K21" s="62">
        <f>SUM(K13:K20)</f>
        <v>632632.6799999999</v>
      </c>
    </row>
    <row r="22" ht="14.25" thickTop="1"/>
    <row r="23" ht="13.5">
      <c r="K23" s="75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Admin ALF</cp:lastModifiedBy>
  <cp:lastPrinted>2021-03-30T15:16:04Z</cp:lastPrinted>
  <dcterms:created xsi:type="dcterms:W3CDTF">2006-02-13T14:45:48Z</dcterms:created>
  <dcterms:modified xsi:type="dcterms:W3CDTF">2023-06-06T10:27:04Z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