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fpt.sharepoint.com/sites/ALF/Documentos Partilhados/Assuntos/FACTORING/Estatística/2026/MENSAL/04/Quadro Final/"/>
    </mc:Choice>
  </mc:AlternateContent>
  <xr:revisionPtr revIDLastSave="605" documentId="14_{E6CC3BF3-6CAA-4C62-8C7F-91614B09E12D}" xr6:coauthVersionLast="47" xr6:coauthVersionMax="47" xr10:uidLastSave="{E2260CC4-454B-4737-A93C-FFCE76F4806F}"/>
  <bookViews>
    <workbookView xWindow="-23148" yWindow="-108" windowWidth="23256" windowHeight="12456" tabRatio="715" xr2:uid="{00000000-000D-0000-FFFF-FFFF00000000}"/>
  </bookViews>
  <sheets>
    <sheet name="Ind Produção - 1" sheetId="13" r:id="rId1"/>
    <sheet name="Ind Produção - 2" sheetId="10" r:id="rId2"/>
    <sheet name="Ind Econ-Financeiros" sheetId="12" r:id="rId3"/>
  </sheets>
  <definedNames>
    <definedName name="_xlnm.Print_Area" localSheetId="0">'Ind Produção - 1'!$A$1:$J$26</definedName>
    <definedName name="_xlnm.Print_Area" localSheetId="1">'Ind Produção - 2'!$A$1:$P$41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" i="12" l="1"/>
  <c r="E20" i="12"/>
  <c r="C20" i="12"/>
  <c r="B20" i="12"/>
  <c r="D20" i="12" s="1"/>
  <c r="O28" i="10"/>
  <c r="L28" i="10"/>
  <c r="K28" i="10"/>
  <c r="I28" i="10"/>
  <c r="F28" i="10"/>
  <c r="E28" i="10"/>
  <c r="C28" i="10"/>
  <c r="B28" i="10"/>
  <c r="I26" i="13"/>
  <c r="F26" i="13"/>
  <c r="E26" i="13"/>
  <c r="C26" i="13"/>
  <c r="B26" i="13"/>
  <c r="G15" i="13"/>
  <c r="G16" i="13"/>
  <c r="G18" i="13"/>
  <c r="G19" i="13"/>
  <c r="G14" i="13"/>
  <c r="G20" i="13"/>
  <c r="G13" i="13"/>
  <c r="G21" i="13"/>
  <c r="G22" i="13"/>
  <c r="G23" i="13"/>
  <c r="G24" i="13"/>
  <c r="G25" i="13"/>
  <c r="D15" i="13"/>
  <c r="D16" i="13"/>
  <c r="D18" i="13"/>
  <c r="D19" i="13"/>
  <c r="D14" i="13"/>
  <c r="D20" i="13"/>
  <c r="D13" i="13"/>
  <c r="D21" i="13"/>
  <c r="D22" i="13"/>
  <c r="D23" i="13"/>
  <c r="D24" i="13"/>
  <c r="D25" i="13"/>
  <c r="M17" i="10"/>
  <c r="M18" i="10"/>
  <c r="M20" i="10"/>
  <c r="M21" i="10"/>
  <c r="M16" i="10"/>
  <c r="M22" i="10"/>
  <c r="M15" i="10"/>
  <c r="M23" i="10"/>
  <c r="M24" i="10"/>
  <c r="M25" i="10"/>
  <c r="M26" i="10"/>
  <c r="M27" i="10"/>
  <c r="G17" i="10"/>
  <c r="G18" i="10"/>
  <c r="G20" i="10"/>
  <c r="G21" i="10"/>
  <c r="G16" i="10"/>
  <c r="G22" i="10"/>
  <c r="G15" i="10"/>
  <c r="G23" i="10"/>
  <c r="G24" i="10"/>
  <c r="G25" i="10"/>
  <c r="G26" i="10"/>
  <c r="G27" i="10"/>
  <c r="D17" i="10"/>
  <c r="D18" i="10"/>
  <c r="D20" i="10"/>
  <c r="D21" i="10"/>
  <c r="D16" i="10"/>
  <c r="D22" i="10"/>
  <c r="D15" i="10"/>
  <c r="D23" i="10"/>
  <c r="D24" i="10"/>
  <c r="D25" i="10"/>
  <c r="D26" i="10"/>
  <c r="D27" i="10"/>
  <c r="D19" i="10"/>
  <c r="M19" i="10"/>
  <c r="I19" i="10"/>
  <c r="H19" i="10"/>
  <c r="G19" i="10"/>
  <c r="I17" i="13"/>
  <c r="H17" i="13"/>
  <c r="G17" i="13"/>
  <c r="D17" i="13"/>
  <c r="G11" i="12"/>
  <c r="D11" i="12"/>
  <c r="G7" i="12"/>
  <c r="D7" i="12"/>
  <c r="I15" i="10"/>
  <c r="H15" i="10"/>
  <c r="I13" i="13"/>
  <c r="H13" i="13"/>
  <c r="I15" i="13"/>
  <c r="I16" i="13"/>
  <c r="I18" i="13"/>
  <c r="I19" i="13"/>
  <c r="I14" i="13"/>
  <c r="I20" i="13"/>
  <c r="I21" i="13"/>
  <c r="I22" i="13"/>
  <c r="I23" i="13"/>
  <c r="I24" i="13"/>
  <c r="I25" i="13"/>
  <c r="I17" i="10"/>
  <c r="I18" i="10"/>
  <c r="I20" i="10"/>
  <c r="I21" i="10"/>
  <c r="I16" i="10"/>
  <c r="I22" i="10"/>
  <c r="I23" i="10"/>
  <c r="O23" i="10" s="1"/>
  <c r="I24" i="10"/>
  <c r="I25" i="10"/>
  <c r="I26" i="10"/>
  <c r="I27" i="10"/>
  <c r="H17" i="10"/>
  <c r="H18" i="10"/>
  <c r="H20" i="10"/>
  <c r="H21" i="10"/>
  <c r="H16" i="10"/>
  <c r="H22" i="10"/>
  <c r="H23" i="10"/>
  <c r="H24" i="10"/>
  <c r="H25" i="10"/>
  <c r="H26" i="10"/>
  <c r="H27" i="10"/>
  <c r="H15" i="13"/>
  <c r="H16" i="13"/>
  <c r="H18" i="13"/>
  <c r="H19" i="13"/>
  <c r="H14" i="13"/>
  <c r="H20" i="13"/>
  <c r="H21" i="13"/>
  <c r="H22" i="13"/>
  <c r="H23" i="13"/>
  <c r="G9" i="12"/>
  <c r="G10" i="12"/>
  <c r="G12" i="12"/>
  <c r="G13" i="12"/>
  <c r="G8" i="12"/>
  <c r="G14" i="12"/>
  <c r="G15" i="12"/>
  <c r="G16" i="12"/>
  <c r="G17" i="12"/>
  <c r="G18" i="12"/>
  <c r="G19" i="12"/>
  <c r="D9" i="12"/>
  <c r="D10" i="12"/>
  <c r="D12" i="12"/>
  <c r="D13" i="12"/>
  <c r="D8" i="12"/>
  <c r="D14" i="12"/>
  <c r="D15" i="12"/>
  <c r="D16" i="12"/>
  <c r="D17" i="12"/>
  <c r="D18" i="12"/>
  <c r="D19" i="12"/>
  <c r="H24" i="13"/>
  <c r="H25" i="13"/>
  <c r="H26" i="13" l="1"/>
  <c r="H28" i="10"/>
  <c r="J23" i="13"/>
  <c r="J22" i="10"/>
  <c r="N17" i="10"/>
  <c r="N16" i="10"/>
  <c r="N19" i="10"/>
  <c r="J17" i="10"/>
  <c r="J19" i="10"/>
  <c r="O22" i="10"/>
  <c r="J18" i="13"/>
  <c r="O16" i="10"/>
  <c r="J14" i="13"/>
  <c r="J20" i="13"/>
  <c r="N26" i="10"/>
  <c r="N23" i="10"/>
  <c r="P23" i="10" s="1"/>
  <c r="J25" i="10"/>
  <c r="N24" i="10"/>
  <c r="N15" i="10"/>
  <c r="N18" i="10"/>
  <c r="G20" i="12"/>
  <c r="J24" i="10"/>
  <c r="G28" i="10"/>
  <c r="J26" i="10"/>
  <c r="J18" i="10"/>
  <c r="N27" i="10"/>
  <c r="N21" i="10"/>
  <c r="J20" i="10"/>
  <c r="M28" i="10"/>
  <c r="J23" i="10"/>
  <c r="O20" i="10"/>
  <c r="J15" i="10"/>
  <c r="J27" i="10"/>
  <c r="J21" i="10"/>
  <c r="O17" i="10"/>
  <c r="D28" i="10"/>
  <c r="G26" i="13"/>
  <c r="N22" i="10"/>
  <c r="J16" i="13"/>
  <c r="J22" i="13"/>
  <c r="J21" i="13"/>
  <c r="J13" i="13"/>
  <c r="J17" i="13"/>
  <c r="N20" i="10"/>
  <c r="J25" i="13"/>
  <c r="O27" i="10"/>
  <c r="O15" i="10"/>
  <c r="J24" i="13"/>
  <c r="D26" i="13"/>
  <c r="O26" i="10"/>
  <c r="O24" i="10"/>
  <c r="O21" i="10"/>
  <c r="J19" i="13"/>
  <c r="J15" i="13"/>
  <c r="N25" i="10"/>
  <c r="O25" i="10"/>
  <c r="O18" i="10"/>
  <c r="O19" i="10"/>
  <c r="J16" i="10"/>
  <c r="N28" i="10" l="1"/>
  <c r="P16" i="10"/>
  <c r="P17" i="10"/>
  <c r="P22" i="10"/>
  <c r="P26" i="10"/>
  <c r="P24" i="10"/>
  <c r="P15" i="10"/>
  <c r="P18" i="10"/>
  <c r="J26" i="13"/>
  <c r="P21" i="10"/>
  <c r="P27" i="10"/>
  <c r="J28" i="10"/>
  <c r="P20" i="10"/>
  <c r="P19" i="10"/>
  <c r="P25" i="10"/>
  <c r="P28" i="10" l="1"/>
</calcChain>
</file>

<file path=xl/sharedStrings.xml><?xml version="1.0" encoding="utf-8"?>
<sst xmlns="http://schemas.openxmlformats.org/spreadsheetml/2006/main" count="83" uniqueCount="36">
  <si>
    <t>TOTAL</t>
  </si>
  <si>
    <t>Total</t>
  </si>
  <si>
    <t>Com Recurso</t>
  </si>
  <si>
    <t>Sem Recurso</t>
  </si>
  <si>
    <t>Importação</t>
  </si>
  <si>
    <t>Exportação</t>
  </si>
  <si>
    <t>Empresas</t>
  </si>
  <si>
    <t>Confirming</t>
  </si>
  <si>
    <t>(Valores em Milhares de Euros)</t>
  </si>
  <si>
    <t>INFORMAÇÃO ESTATÍSTICA DO SECTOR DE FACTORING</t>
  </si>
  <si>
    <t xml:space="preserve">          Indicadores Económico - Financeiros</t>
  </si>
  <si>
    <t>Factoring Doméstico</t>
  </si>
  <si>
    <t>Factoring Internacional</t>
  </si>
  <si>
    <t>CRÉDITOS TOMADOS</t>
  </si>
  <si>
    <t>TOTAL GERAL</t>
  </si>
  <si>
    <t xml:space="preserve">BNP Paribas Factor </t>
  </si>
  <si>
    <t>BBVA Portugal</t>
  </si>
  <si>
    <t>Finanfarma</t>
  </si>
  <si>
    <t>Total sob Gestão</t>
  </si>
  <si>
    <t>∆</t>
  </si>
  <si>
    <t>Carteira</t>
  </si>
  <si>
    <t>Saldo de Balanço do Crédito Concedido</t>
  </si>
  <si>
    <t>INDICADORES DE PRODUÇÃO (1)</t>
  </si>
  <si>
    <t>INDICADORES DE PRODUÇÃO (2)</t>
  </si>
  <si>
    <t>Factoring Internacional, Confirming e Total</t>
  </si>
  <si>
    <t>Santander Totta</t>
  </si>
  <si>
    <t>Novo Banco</t>
  </si>
  <si>
    <t>BPI</t>
  </si>
  <si>
    <t>Millennium BCP</t>
  </si>
  <si>
    <t>Bankinter</t>
  </si>
  <si>
    <t>Banco Montepio</t>
  </si>
  <si>
    <t>Caixa Geral de Depósitos</t>
  </si>
  <si>
    <t>Crédit Agricole Leasing &amp; Factoring</t>
  </si>
  <si>
    <t>BFF Bank</t>
  </si>
  <si>
    <t>ACUMULADO A 2026.04.30</t>
  </si>
  <si>
    <t>ABANCA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</si>
</sst>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E_s_c_._-;\-* #,##0.00\ _E_s_c_._-;_-* &quot;-&quot;??\ _E_s_c_._-;_-@_-"/>
    <numFmt numFmtId="165" formatCode="0.0%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6" fillId="0" borderId="0" xfId="0" applyFont="1"/>
    <xf numFmtId="0" fontId="8" fillId="0" borderId="0" xfId="0" applyFont="1"/>
    <xf numFmtId="0" fontId="8" fillId="0" borderId="0" xfId="0" quotePrefix="1" applyFont="1"/>
    <xf numFmtId="0" fontId="6" fillId="0" borderId="0" xfId="0" quotePrefix="1" applyFont="1"/>
    <xf numFmtId="49" fontId="9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4" xfId="0" applyFont="1" applyFill="1" applyBorder="1"/>
    <xf numFmtId="0" fontId="4" fillId="2" borderId="5" xfId="0" applyFont="1" applyFill="1" applyBorder="1" applyAlignment="1">
      <alignment horizontal="center" vertical="center"/>
    </xf>
    <xf numFmtId="3" fontId="6" fillId="0" borderId="4" xfId="0" applyNumberFormat="1" applyFont="1" applyBorder="1" applyAlignment="1">
      <alignment horizontal="right"/>
    </xf>
    <xf numFmtId="3" fontId="8" fillId="0" borderId="0" xfId="0" applyNumberFormat="1" applyFont="1"/>
    <xf numFmtId="10" fontId="8" fillId="0" borderId="0" xfId="0" applyNumberFormat="1" applyFont="1"/>
    <xf numFmtId="0" fontId="6" fillId="2" borderId="1" xfId="0" applyFont="1" applyFill="1" applyBorder="1"/>
    <xf numFmtId="0" fontId="4" fillId="2" borderId="6" xfId="0" applyFont="1" applyFill="1" applyBorder="1" applyAlignment="1">
      <alignment horizont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7" xfId="1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/>
    </xf>
    <xf numFmtId="0" fontId="9" fillId="0" borderId="0" xfId="0" applyFont="1"/>
    <xf numFmtId="0" fontId="6" fillId="2" borderId="6" xfId="0" applyFont="1" applyFill="1" applyBorder="1" applyAlignment="1">
      <alignment horizontal="center" vertical="center"/>
    </xf>
    <xf numFmtId="165" fontId="8" fillId="0" borderId="7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165" fontId="8" fillId="0" borderId="8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 vertical="center"/>
    </xf>
    <xf numFmtId="3" fontId="6" fillId="0" borderId="7" xfId="1" applyNumberFormat="1" applyFont="1" applyFill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/>
    </xf>
    <xf numFmtId="3" fontId="2" fillId="0" borderId="7" xfId="1" applyNumberFormat="1" applyFont="1" applyFill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7" xfId="1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165" fontId="0" fillId="0" borderId="0" xfId="0" applyNumberFormat="1"/>
    <xf numFmtId="3" fontId="6" fillId="0" borderId="11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1" fillId="2" borderId="1" xfId="0" applyFont="1" applyFill="1" applyBorder="1"/>
    <xf numFmtId="0" fontId="2" fillId="0" borderId="0" xfId="0" applyFont="1"/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9" fillId="0" borderId="0" xfId="0" applyNumberFormat="1" applyFont="1"/>
    <xf numFmtId="0" fontId="9" fillId="0" borderId="0" xfId="0" applyFont="1"/>
    <xf numFmtId="49" fontId="5" fillId="0" borderId="16" xfId="0" applyNumberFormat="1" applyFont="1" applyBorder="1"/>
    <xf numFmtId="0" fontId="0" fillId="0" borderId="16" xfId="0" applyBorder="1"/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5" zoomScaleNormal="100" zoomScaleSheetLayoutView="100" workbookViewId="0">
      <selection activeCell="E23" sqref="E23"/>
    </sheetView>
  </sheetViews>
  <sheetFormatPr defaultRowHeight="13.2" x14ac:dyDescent="0.25"/>
  <cols>
    <col min="1" max="1" width="33.109375" style="2" customWidth="1"/>
    <col min="2" max="3" width="12.6640625" customWidth="1"/>
    <col min="4" max="4" width="9.6640625" customWidth="1"/>
    <col min="5" max="6" width="12.6640625" customWidth="1"/>
    <col min="7" max="7" width="8.5546875" customWidth="1"/>
    <col min="8" max="9" width="12.6640625" customWidth="1"/>
    <col min="10" max="10" width="7.88671875" bestFit="1" customWidth="1"/>
  </cols>
  <sheetData>
    <row r="1" spans="1:10" ht="23.4" thickBot="1" x14ac:dyDescent="0.3">
      <c r="A1" s="52" t="s">
        <v>9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ht="15.6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</row>
    <row r="3" spans="1:10" ht="15.6" x14ac:dyDescent="0.25">
      <c r="A3" s="51" t="s">
        <v>34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x14ac:dyDescent="0.25">
      <c r="B4" s="3"/>
      <c r="C4" s="3"/>
      <c r="D4" s="3"/>
      <c r="E4" s="3"/>
      <c r="F4" s="3"/>
      <c r="G4" s="3"/>
      <c r="H4" s="3"/>
      <c r="I4" s="3"/>
      <c r="J4" s="3"/>
    </row>
    <row r="5" spans="1:10" ht="15.6" x14ac:dyDescent="0.3">
      <c r="A5" s="65" t="s">
        <v>22</v>
      </c>
      <c r="B5" s="65"/>
      <c r="C5" s="65"/>
      <c r="D5" s="65"/>
      <c r="E5" s="65"/>
      <c r="F5" s="65"/>
      <c r="G5" s="65"/>
      <c r="H5" s="65"/>
      <c r="I5" s="65"/>
      <c r="J5" s="65"/>
    </row>
    <row r="6" spans="1:10" x14ac:dyDescent="0.25"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B7" s="3"/>
      <c r="C7" s="3"/>
      <c r="D7" s="3"/>
      <c r="E7" s="3"/>
      <c r="F7" s="3"/>
      <c r="H7" s="2" t="s">
        <v>8</v>
      </c>
      <c r="I7" s="3"/>
      <c r="J7" s="3"/>
    </row>
    <row r="8" spans="1:10" ht="22.95" customHeight="1" thickBot="1" x14ac:dyDescent="0.3">
      <c r="A8" s="50" t="s">
        <v>11</v>
      </c>
      <c r="B8" s="50"/>
      <c r="C8" s="50"/>
      <c r="D8" s="50"/>
      <c r="E8" s="50"/>
      <c r="F8" s="50"/>
      <c r="G8" s="50"/>
      <c r="H8" s="50"/>
      <c r="I8" s="50"/>
      <c r="J8" s="50"/>
    </row>
    <row r="9" spans="1:10" s="1" customFormat="1" ht="21" customHeight="1" thickBot="1" x14ac:dyDescent="0.3">
      <c r="A9" s="58" t="s">
        <v>6</v>
      </c>
      <c r="B9" s="55" t="s">
        <v>13</v>
      </c>
      <c r="C9" s="56"/>
      <c r="D9" s="56"/>
      <c r="E9" s="56"/>
      <c r="F9" s="56"/>
      <c r="G9" s="56"/>
      <c r="H9" s="56"/>
      <c r="I9" s="56"/>
      <c r="J9" s="57"/>
    </row>
    <row r="10" spans="1:10" s="1" customFormat="1" ht="21" customHeight="1" thickBot="1" x14ac:dyDescent="0.3">
      <c r="A10" s="59"/>
      <c r="B10" s="62" t="s">
        <v>11</v>
      </c>
      <c r="C10" s="63"/>
      <c r="D10" s="63"/>
      <c r="E10" s="63"/>
      <c r="F10" s="63"/>
      <c r="G10" s="63"/>
      <c r="H10" s="63"/>
      <c r="I10" s="63"/>
      <c r="J10" s="64"/>
    </row>
    <row r="11" spans="1:10" s="1" customFormat="1" ht="21.75" customHeight="1" thickBot="1" x14ac:dyDescent="0.3">
      <c r="A11" s="59"/>
      <c r="B11" s="61" t="s">
        <v>2</v>
      </c>
      <c r="C11" s="61"/>
      <c r="D11" s="61"/>
      <c r="E11" s="61" t="s">
        <v>3</v>
      </c>
      <c r="F11" s="61"/>
      <c r="G11" s="61"/>
      <c r="H11" s="62" t="s">
        <v>1</v>
      </c>
      <c r="I11" s="63"/>
      <c r="J11" s="64"/>
    </row>
    <row r="12" spans="1:10" s="1" customFormat="1" ht="21.75" customHeight="1" thickBot="1" x14ac:dyDescent="0.3">
      <c r="A12" s="60"/>
      <c r="B12" s="28">
        <v>2026</v>
      </c>
      <c r="C12" s="28">
        <v>2025</v>
      </c>
      <c r="D12" s="28" t="s">
        <v>19</v>
      </c>
      <c r="E12" s="28">
        <v>2026</v>
      </c>
      <c r="F12" s="28">
        <v>2025</v>
      </c>
      <c r="G12" s="28" t="s">
        <v>19</v>
      </c>
      <c r="H12" s="28">
        <v>2026</v>
      </c>
      <c r="I12" s="28">
        <v>2025</v>
      </c>
      <c r="J12" s="28" t="s">
        <v>19</v>
      </c>
    </row>
    <row r="13" spans="1:10" x14ac:dyDescent="0.25">
      <c r="A13" s="48" t="s">
        <v>35</v>
      </c>
      <c r="B13" s="32"/>
      <c r="C13" s="38">
        <v>43320</v>
      </c>
      <c r="D13" s="34">
        <f>B13/C13-1</f>
        <v>-1</v>
      </c>
      <c r="E13" s="32"/>
      <c r="F13" s="38">
        <v>7159</v>
      </c>
      <c r="G13" s="34">
        <f>E13/F13-1</f>
        <v>-1</v>
      </c>
      <c r="H13" s="31">
        <f>B13+E13</f>
        <v>0</v>
      </c>
      <c r="I13" s="23">
        <f>C13+F13</f>
        <v>50479</v>
      </c>
      <c r="J13" s="34">
        <f>H13/I13-1</f>
        <v>-1</v>
      </c>
    </row>
    <row r="14" spans="1:10" x14ac:dyDescent="0.25">
      <c r="A14" s="18" t="s">
        <v>30</v>
      </c>
      <c r="B14" s="20">
        <v>158517</v>
      </c>
      <c r="C14" s="39">
        <v>138099</v>
      </c>
      <c r="D14" s="34">
        <f>B14/C14-1</f>
        <v>0.14785045510829198</v>
      </c>
      <c r="E14" s="20">
        <v>57595</v>
      </c>
      <c r="F14" s="39">
        <v>33596</v>
      </c>
      <c r="G14" s="34">
        <f>E14/F14-1</f>
        <v>0.71434099297535414</v>
      </c>
      <c r="H14" s="31">
        <f>B14+E14</f>
        <v>216112</v>
      </c>
      <c r="I14" s="23">
        <f>C14+F14</f>
        <v>171695</v>
      </c>
      <c r="J14" s="34">
        <f>H14/I14-1</f>
        <v>0.25869710824427039</v>
      </c>
    </row>
    <row r="15" spans="1:10" x14ac:dyDescent="0.25">
      <c r="A15" s="18" t="s">
        <v>29</v>
      </c>
      <c r="B15" s="32"/>
      <c r="C15" s="38"/>
      <c r="D15" s="34" t="e">
        <f t="shared" ref="D15:D25" si="0">B15/C15-1</f>
        <v>#DIV/0!</v>
      </c>
      <c r="E15" s="32"/>
      <c r="F15" s="38"/>
      <c r="G15" s="34" t="e">
        <f t="shared" ref="G15:G25" si="1">E15/F15-1</f>
        <v>#DIV/0!</v>
      </c>
      <c r="H15" s="31">
        <f t="shared" ref="H15:H25" si="2">B15+E15</f>
        <v>0</v>
      </c>
      <c r="I15" s="23">
        <f t="shared" ref="I15:I25" si="3">C15+F15</f>
        <v>0</v>
      </c>
      <c r="J15" s="34" t="e">
        <f t="shared" ref="J15:J25" si="4">H15/I15-1</f>
        <v>#DIV/0!</v>
      </c>
    </row>
    <row r="16" spans="1:10" x14ac:dyDescent="0.25">
      <c r="A16" s="18" t="s">
        <v>16</v>
      </c>
      <c r="B16" s="20">
        <v>10811</v>
      </c>
      <c r="C16" s="39">
        <v>11562</v>
      </c>
      <c r="D16" s="34">
        <f t="shared" si="0"/>
        <v>-6.4954160179899634E-2</v>
      </c>
      <c r="E16" s="20">
        <v>66593</v>
      </c>
      <c r="F16" s="39">
        <v>44061</v>
      </c>
      <c r="G16" s="34">
        <f t="shared" si="1"/>
        <v>0.51138194775424983</v>
      </c>
      <c r="H16" s="31">
        <f t="shared" si="2"/>
        <v>77404</v>
      </c>
      <c r="I16" s="23">
        <f t="shared" si="3"/>
        <v>55623</v>
      </c>
      <c r="J16" s="34">
        <f t="shared" si="4"/>
        <v>0.39158261870089706</v>
      </c>
    </row>
    <row r="17" spans="1:10" x14ac:dyDescent="0.25">
      <c r="A17" s="18" t="s">
        <v>33</v>
      </c>
      <c r="B17" s="32">
        <v>0</v>
      </c>
      <c r="C17" s="38">
        <v>0</v>
      </c>
      <c r="D17" s="34" t="e">
        <f>B17/C17-1</f>
        <v>#DIV/0!</v>
      </c>
      <c r="E17" s="32">
        <v>163194.82641000001</v>
      </c>
      <c r="F17" s="38">
        <v>158067.78104</v>
      </c>
      <c r="G17" s="34">
        <f>E17/F17-1</f>
        <v>3.2435739505336514E-2</v>
      </c>
      <c r="H17" s="31">
        <f>B17+E17</f>
        <v>163194.82641000001</v>
      </c>
      <c r="I17" s="23">
        <f>C17+F17</f>
        <v>158067.78104</v>
      </c>
      <c r="J17" s="34">
        <f>H17/I17-1</f>
        <v>3.2435739505336514E-2</v>
      </c>
    </row>
    <row r="18" spans="1:10" x14ac:dyDescent="0.25">
      <c r="A18" s="18" t="s">
        <v>15</v>
      </c>
      <c r="B18" s="20">
        <v>7114</v>
      </c>
      <c r="C18" s="39">
        <v>6613</v>
      </c>
      <c r="D18" s="34">
        <f t="shared" si="0"/>
        <v>7.5759866928776676E-2</v>
      </c>
      <c r="E18" s="20">
        <v>788082</v>
      </c>
      <c r="F18" s="39">
        <v>666002</v>
      </c>
      <c r="G18" s="34">
        <f t="shared" si="1"/>
        <v>0.18330275284458608</v>
      </c>
      <c r="H18" s="31">
        <f t="shared" si="2"/>
        <v>795196</v>
      </c>
      <c r="I18" s="23">
        <f t="shared" si="3"/>
        <v>672615</v>
      </c>
      <c r="J18" s="34">
        <f t="shared" si="4"/>
        <v>0.18224541528214511</v>
      </c>
    </row>
    <row r="19" spans="1:10" x14ac:dyDescent="0.25">
      <c r="A19" s="18" t="s">
        <v>27</v>
      </c>
      <c r="B19" s="20">
        <v>85294</v>
      </c>
      <c r="C19" s="39">
        <v>101448</v>
      </c>
      <c r="D19" s="34">
        <f t="shared" si="0"/>
        <v>-0.15923428751675739</v>
      </c>
      <c r="E19" s="20">
        <v>90157</v>
      </c>
      <c r="F19" s="39">
        <v>64141</v>
      </c>
      <c r="G19" s="34">
        <f t="shared" si="1"/>
        <v>0.4056063984035172</v>
      </c>
      <c r="H19" s="31">
        <f t="shared" si="2"/>
        <v>175451</v>
      </c>
      <c r="I19" s="23">
        <f t="shared" si="3"/>
        <v>165589</v>
      </c>
      <c r="J19" s="34">
        <f t="shared" si="4"/>
        <v>5.9557096183925351E-2</v>
      </c>
    </row>
    <row r="20" spans="1:10" x14ac:dyDescent="0.25">
      <c r="A20" s="48" t="s">
        <v>31</v>
      </c>
      <c r="B20" s="20">
        <v>324747.18943000003</v>
      </c>
      <c r="C20" s="39">
        <v>290164.52863999997</v>
      </c>
      <c r="D20" s="34">
        <f t="shared" si="0"/>
        <v>0.11918293718425499</v>
      </c>
      <c r="E20" s="20">
        <v>291171.55176</v>
      </c>
      <c r="F20" s="39">
        <v>219349.30901</v>
      </c>
      <c r="G20" s="34">
        <f t="shared" si="1"/>
        <v>0.32743318442241209</v>
      </c>
      <c r="H20" s="31">
        <f t="shared" si="2"/>
        <v>615918.74118999997</v>
      </c>
      <c r="I20" s="23">
        <f t="shared" si="3"/>
        <v>509513.83765</v>
      </c>
      <c r="J20" s="34">
        <f t="shared" si="4"/>
        <v>0.20883614080191593</v>
      </c>
    </row>
    <row r="21" spans="1:10" x14ac:dyDescent="0.25">
      <c r="A21" s="18" t="s">
        <v>32</v>
      </c>
      <c r="B21" s="20">
        <v>9449.4376207973201</v>
      </c>
      <c r="C21" s="39">
        <v>8682.8802205511893</v>
      </c>
      <c r="D21" s="34">
        <f>B21/C21-1</f>
        <v>8.8283769990491701E-2</v>
      </c>
      <c r="E21" s="20">
        <v>410018.70136218198</v>
      </c>
      <c r="F21" s="39">
        <v>376757.15899518097</v>
      </c>
      <c r="G21" s="34">
        <f>E21/F21-1</f>
        <v>8.8283769990489924E-2</v>
      </c>
      <c r="H21" s="31">
        <f>B21+E21</f>
        <v>419468.13898297929</v>
      </c>
      <c r="I21" s="23">
        <f>C21+F21</f>
        <v>385440.03921573213</v>
      </c>
      <c r="J21" s="34">
        <f>H21/I21-1</f>
        <v>8.8283769990490146E-2</v>
      </c>
    </row>
    <row r="22" spans="1:10" x14ac:dyDescent="0.25">
      <c r="A22" s="18" t="s">
        <v>17</v>
      </c>
      <c r="B22" s="20">
        <v>0</v>
      </c>
      <c r="C22" s="39">
        <v>5.9371799999999997</v>
      </c>
      <c r="D22" s="34">
        <f t="shared" si="0"/>
        <v>-1</v>
      </c>
      <c r="E22" s="20">
        <v>736179.59946999897</v>
      </c>
      <c r="F22" s="39">
        <v>669186.69235000003</v>
      </c>
      <c r="G22" s="34">
        <f t="shared" si="1"/>
        <v>0.10011093747955191</v>
      </c>
      <c r="H22" s="31">
        <f t="shared" si="2"/>
        <v>736179.59946999897</v>
      </c>
      <c r="I22" s="23">
        <f t="shared" si="3"/>
        <v>669192.62953000003</v>
      </c>
      <c r="J22" s="34">
        <f t="shared" si="4"/>
        <v>0.10010117712600408</v>
      </c>
    </row>
    <row r="23" spans="1:10" x14ac:dyDescent="0.25">
      <c r="A23" s="18" t="s">
        <v>28</v>
      </c>
      <c r="B23" s="20">
        <v>508841.38799999998</v>
      </c>
      <c r="C23" s="39">
        <v>485577.64500000002</v>
      </c>
      <c r="D23" s="34">
        <f t="shared" si="0"/>
        <v>4.7909419306154444E-2</v>
      </c>
      <c r="E23" s="20">
        <v>401067.75099999999</v>
      </c>
      <c r="F23" s="39">
        <v>409200.435</v>
      </c>
      <c r="G23" s="34">
        <f t="shared" si="1"/>
        <v>-1.9874573202738666E-2</v>
      </c>
      <c r="H23" s="31">
        <f t="shared" si="2"/>
        <v>909909.13899999997</v>
      </c>
      <c r="I23" s="23">
        <f t="shared" si="3"/>
        <v>894778.08000000007</v>
      </c>
      <c r="J23" s="34">
        <f t="shared" si="4"/>
        <v>1.6910404197653106E-2</v>
      </c>
    </row>
    <row r="24" spans="1:10" x14ac:dyDescent="0.25">
      <c r="A24" s="18" t="s">
        <v>26</v>
      </c>
      <c r="B24" s="20">
        <v>616410</v>
      </c>
      <c r="C24" s="39">
        <v>784141</v>
      </c>
      <c r="D24" s="34">
        <f t="shared" si="0"/>
        <v>-0.21390413203747793</v>
      </c>
      <c r="E24" s="20">
        <v>645879</v>
      </c>
      <c r="F24" s="39">
        <v>474952</v>
      </c>
      <c r="G24" s="34">
        <f t="shared" si="1"/>
        <v>0.3598826828816386</v>
      </c>
      <c r="H24" s="31">
        <f>B24+E24</f>
        <v>1262289</v>
      </c>
      <c r="I24" s="23">
        <f t="shared" si="3"/>
        <v>1259093</v>
      </c>
      <c r="J24" s="34">
        <f t="shared" si="4"/>
        <v>2.5383351348946537E-3</v>
      </c>
    </row>
    <row r="25" spans="1:10" ht="13.8" thickBot="1" x14ac:dyDescent="0.3">
      <c r="A25" s="18" t="s">
        <v>25</v>
      </c>
      <c r="B25" s="33">
        <v>1572661.4985</v>
      </c>
      <c r="C25" s="40">
        <v>1151586.25984</v>
      </c>
      <c r="D25" s="34">
        <f t="shared" si="0"/>
        <v>0.36564802250984108</v>
      </c>
      <c r="E25" s="33">
        <v>22236.852449999998</v>
      </c>
      <c r="F25" s="40">
        <v>28683.965260000001</v>
      </c>
      <c r="G25" s="34">
        <f t="shared" si="1"/>
        <v>-0.22476365284790478</v>
      </c>
      <c r="H25" s="31">
        <f t="shared" si="2"/>
        <v>1594898.3509499999</v>
      </c>
      <c r="I25" s="23">
        <f t="shared" si="3"/>
        <v>1180270.2250999999</v>
      </c>
      <c r="J25" s="34">
        <f t="shared" si="4"/>
        <v>0.35129931860720287</v>
      </c>
    </row>
    <row r="26" spans="1:10" ht="23.25" customHeight="1" thickBot="1" x14ac:dyDescent="0.3">
      <c r="A26" s="13" t="s">
        <v>0</v>
      </c>
      <c r="B26" s="15">
        <f>SUM(B13:B25)</f>
        <v>3293845.5135507975</v>
      </c>
      <c r="C26" s="30">
        <f>SUM(C13:C25)</f>
        <v>3021200.2508805511</v>
      </c>
      <c r="D26" s="35">
        <f>B26/C26-1</f>
        <v>9.0244022252673251E-2</v>
      </c>
      <c r="E26" s="15">
        <f>SUM(E13:E25)</f>
        <v>3672175.282452181</v>
      </c>
      <c r="F26" s="30">
        <f>SUM(F13:F25)</f>
        <v>3151156.3416551813</v>
      </c>
      <c r="G26" s="35">
        <f>E26/F26-1</f>
        <v>0.16534214247311141</v>
      </c>
      <c r="H26" s="15">
        <f>SUM(H13:H25)</f>
        <v>6966020.7960029775</v>
      </c>
      <c r="I26" s="30">
        <f>C26+F26</f>
        <v>6172356.5925357323</v>
      </c>
      <c r="J26" s="35">
        <f>H26/I26-1</f>
        <v>0.12858366031979229</v>
      </c>
    </row>
    <row r="27" spans="1:10" s="2" customFormat="1" ht="13.5" customHeight="1" x14ac:dyDescent="0.25">
      <c r="A27" s="49"/>
      <c r="G27" s="5"/>
      <c r="H27" s="5"/>
      <c r="I27" s="5"/>
      <c r="J27" s="5"/>
    </row>
    <row r="28" spans="1:10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B31" s="4"/>
      <c r="C31" s="4"/>
      <c r="D31" s="4"/>
      <c r="E31" s="4"/>
      <c r="F31" s="4"/>
      <c r="G31" s="4"/>
      <c r="H31" s="4"/>
      <c r="I31" s="4"/>
      <c r="J31" s="4"/>
    </row>
    <row r="32" spans="1:10" ht="12" customHeight="1" x14ac:dyDescent="0.25">
      <c r="B32" s="4"/>
      <c r="C32" s="4"/>
      <c r="D32" s="4"/>
      <c r="E32" s="4"/>
      <c r="F32" s="4"/>
      <c r="G32" s="4"/>
      <c r="H32" s="4"/>
      <c r="I32" s="4"/>
      <c r="J32" s="4"/>
    </row>
    <row r="33" spans="2:10" x14ac:dyDescent="0.25">
      <c r="B33" s="4"/>
      <c r="C33" s="4"/>
      <c r="D33" s="4"/>
      <c r="E33" s="4"/>
      <c r="F33" s="4"/>
      <c r="G33" s="4"/>
      <c r="H33" s="4"/>
      <c r="I33" s="4"/>
      <c r="J33" s="4"/>
    </row>
    <row r="34" spans="2:10" x14ac:dyDescent="0.25">
      <c r="B34" s="4"/>
      <c r="C34" s="4"/>
      <c r="D34" s="4"/>
      <c r="E34" s="4"/>
      <c r="F34" s="4"/>
      <c r="G34" s="4"/>
      <c r="H34" s="4"/>
      <c r="I34" s="4"/>
      <c r="J34" s="4"/>
    </row>
    <row r="35" spans="2:10" x14ac:dyDescent="0.25">
      <c r="B35" s="4"/>
      <c r="C35" s="4"/>
      <c r="D35" s="4"/>
      <c r="E35" s="4"/>
      <c r="F35" s="4"/>
      <c r="G35" s="4"/>
      <c r="H35" s="4"/>
      <c r="I35" s="4"/>
      <c r="J35" s="4"/>
    </row>
    <row r="36" spans="2:10" x14ac:dyDescent="0.25">
      <c r="B36" s="4"/>
      <c r="C36" s="4"/>
      <c r="D36" s="4"/>
      <c r="E36" s="4"/>
      <c r="F36" s="4"/>
      <c r="G36" s="4"/>
      <c r="H36" s="4"/>
      <c r="I36" s="4"/>
      <c r="J36" s="4"/>
    </row>
    <row r="37" spans="2:10" x14ac:dyDescent="0.25">
      <c r="B37" s="4"/>
      <c r="C37" s="4"/>
      <c r="D37" s="4"/>
      <c r="E37" s="4"/>
      <c r="F37" s="4"/>
      <c r="G37" s="4"/>
      <c r="H37" s="4"/>
      <c r="I37" s="4"/>
      <c r="J37" s="4"/>
    </row>
    <row r="38" spans="2:10" x14ac:dyDescent="0.25">
      <c r="B38" s="4"/>
      <c r="C38" s="4"/>
      <c r="D38" s="4"/>
      <c r="E38" s="4"/>
      <c r="F38" s="4"/>
      <c r="G38" s="4"/>
      <c r="H38" s="4"/>
      <c r="I38" s="4"/>
      <c r="J38" s="4"/>
    </row>
    <row r="39" spans="2:10" x14ac:dyDescent="0.25">
      <c r="B39" s="4"/>
      <c r="C39" s="4"/>
      <c r="D39" s="4"/>
      <c r="E39" s="4"/>
      <c r="F39" s="4"/>
      <c r="G39" s="4"/>
      <c r="H39" s="4"/>
      <c r="I39" s="4"/>
      <c r="J39" s="4"/>
    </row>
    <row r="40" spans="2:10" x14ac:dyDescent="0.25">
      <c r="B40" s="4"/>
      <c r="C40" s="4"/>
      <c r="D40" s="4"/>
      <c r="E40" s="4"/>
      <c r="F40" s="4"/>
      <c r="G40" s="4"/>
      <c r="H40" s="4"/>
      <c r="I40" s="4"/>
      <c r="J40" s="4"/>
    </row>
  </sheetData>
  <mergeCells count="10">
    <mergeCell ref="A8:J8"/>
    <mergeCell ref="A3:J3"/>
    <mergeCell ref="A1:J1"/>
    <mergeCell ref="B9:J9"/>
    <mergeCell ref="A9:A12"/>
    <mergeCell ref="B11:D11"/>
    <mergeCell ref="E11:G11"/>
    <mergeCell ref="B10:J10"/>
    <mergeCell ref="H11:J11"/>
    <mergeCell ref="A5:J5"/>
  </mergeCells>
  <printOptions horizontalCentered="1"/>
  <pageMargins left="0.15748031496062992" right="0.47244094488188981" top="1.2598425196850394" bottom="0.23622047244094491" header="0.31496062992125984" footer="0.11811023622047245"/>
  <pageSetup paperSize="9" scale="90" orientation="landscape" horizontalDpi="4294967294" r:id="rId1"/>
  <headerFooter alignWithMargins="0">
    <oddHeader>&amp;C&amp;"Arial,Negrito"&amp;20ALF -&amp;18 &amp;20Associação Portuguesa de Leasing, Factoring e Renting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topLeftCell="A8" zoomScaleNormal="100" zoomScaleSheetLayoutView="100" workbookViewId="0">
      <selection activeCell="Q26" sqref="Q26"/>
    </sheetView>
  </sheetViews>
  <sheetFormatPr defaultRowHeight="13.2" x14ac:dyDescent="0.25"/>
  <cols>
    <col min="1" max="1" width="33.6640625" style="2" customWidth="1"/>
    <col min="2" max="3" width="11.6640625" customWidth="1"/>
    <col min="4" max="4" width="9.21875" customWidth="1"/>
    <col min="5" max="6" width="11.6640625" customWidth="1"/>
    <col min="7" max="7" width="8" bestFit="1" customWidth="1"/>
    <col min="8" max="9" width="11.6640625" customWidth="1"/>
    <col min="10" max="10" width="8.5546875" customWidth="1"/>
    <col min="11" max="12" width="11.6640625" customWidth="1"/>
    <col min="13" max="13" width="8" bestFit="1" customWidth="1"/>
    <col min="14" max="15" width="11.6640625" customWidth="1"/>
    <col min="16" max="16" width="8" bestFit="1" customWidth="1"/>
  </cols>
  <sheetData>
    <row r="1" spans="1:16" ht="23.4" thickBot="1" x14ac:dyDescent="0.3">
      <c r="A1" s="52" t="s">
        <v>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8"/>
    </row>
    <row r="2" spans="1:16" ht="15.6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5.6" x14ac:dyDescent="0.25">
      <c r="A3" s="51" t="s">
        <v>34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pans="1:16" ht="15.6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.6" x14ac:dyDescent="0.3">
      <c r="A6" s="65" t="s">
        <v>23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" t="s">
        <v>8</v>
      </c>
      <c r="P7" s="3"/>
    </row>
    <row r="8" spans="1:16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22.95" customHeight="1" thickBot="1" x14ac:dyDescent="0.3">
      <c r="A10" s="50" t="s">
        <v>24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s="1" customFormat="1" ht="23.25" customHeight="1" thickBot="1" x14ac:dyDescent="0.3">
      <c r="A11" s="14"/>
      <c r="B11" s="66" t="s">
        <v>13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</row>
    <row r="12" spans="1:16" s="1" customFormat="1" ht="21" customHeight="1" thickBot="1" x14ac:dyDescent="0.3">
      <c r="A12" s="7" t="s">
        <v>6</v>
      </c>
      <c r="B12" s="61" t="s">
        <v>12</v>
      </c>
      <c r="C12" s="61"/>
      <c r="D12" s="61"/>
      <c r="E12" s="61"/>
      <c r="F12" s="61"/>
      <c r="G12" s="70"/>
      <c r="H12" s="70"/>
      <c r="I12" s="70"/>
      <c r="J12" s="70"/>
      <c r="K12" s="61" t="s">
        <v>7</v>
      </c>
      <c r="L12" s="61"/>
      <c r="M12" s="61"/>
      <c r="N12" s="72" t="s">
        <v>14</v>
      </c>
      <c r="O12" s="72"/>
      <c r="P12" s="72"/>
    </row>
    <row r="13" spans="1:16" s="1" customFormat="1" ht="21.75" customHeight="1" thickBot="1" x14ac:dyDescent="0.3">
      <c r="A13" s="7"/>
      <c r="B13" s="61" t="s">
        <v>4</v>
      </c>
      <c r="C13" s="61"/>
      <c r="D13" s="61"/>
      <c r="E13" s="61" t="s">
        <v>5</v>
      </c>
      <c r="F13" s="61"/>
      <c r="G13" s="61"/>
      <c r="H13" s="61" t="s">
        <v>1</v>
      </c>
      <c r="I13" s="61"/>
      <c r="J13" s="61"/>
      <c r="K13" s="61"/>
      <c r="L13" s="61"/>
      <c r="M13" s="61"/>
      <c r="N13" s="72"/>
      <c r="O13" s="72"/>
      <c r="P13" s="72"/>
    </row>
    <row r="14" spans="1:16" s="1" customFormat="1" ht="21.75" customHeight="1" thickBot="1" x14ac:dyDescent="0.3">
      <c r="A14" s="19"/>
      <c r="B14" s="28">
        <v>2026</v>
      </c>
      <c r="C14" s="28">
        <v>2025</v>
      </c>
      <c r="D14" s="28" t="s">
        <v>19</v>
      </c>
      <c r="E14" s="28">
        <v>2026</v>
      </c>
      <c r="F14" s="28">
        <v>2025</v>
      </c>
      <c r="G14" s="28" t="s">
        <v>19</v>
      </c>
      <c r="H14" s="28">
        <v>2026</v>
      </c>
      <c r="I14" s="28">
        <v>2025</v>
      </c>
      <c r="J14" s="28" t="s">
        <v>19</v>
      </c>
      <c r="K14" s="28">
        <v>2026</v>
      </c>
      <c r="L14" s="28">
        <v>2025</v>
      </c>
      <c r="M14" s="28" t="s">
        <v>19</v>
      </c>
      <c r="N14" s="28">
        <v>2026</v>
      </c>
      <c r="O14" s="28">
        <v>2025</v>
      </c>
      <c r="P14" s="28" t="s">
        <v>19</v>
      </c>
    </row>
    <row r="15" spans="1:16" x14ac:dyDescent="0.25">
      <c r="A15" s="48" t="s">
        <v>35</v>
      </c>
      <c r="B15" s="20"/>
      <c r="C15" s="39">
        <v>0</v>
      </c>
      <c r="D15" s="29" t="e">
        <f>B15/C15-1</f>
        <v>#DIV/0!</v>
      </c>
      <c r="E15" s="20"/>
      <c r="F15" s="39">
        <v>0</v>
      </c>
      <c r="G15" s="29" t="e">
        <f>E15/F15-1</f>
        <v>#DIV/0!</v>
      </c>
      <c r="H15" s="20">
        <f>B15+E15</f>
        <v>0</v>
      </c>
      <c r="I15" s="23">
        <f>C15+F15</f>
        <v>0</v>
      </c>
      <c r="J15" s="29" t="e">
        <f>H15/I15-1</f>
        <v>#DIV/0!</v>
      </c>
      <c r="K15" s="22"/>
      <c r="L15" s="41">
        <v>111247</v>
      </c>
      <c r="M15" s="29">
        <f>K15/L15-1</f>
        <v>-1</v>
      </c>
      <c r="N15" s="21">
        <f>K15+H15+'Ind Produção - 1'!H13</f>
        <v>0</v>
      </c>
      <c r="O15" s="24">
        <f>L15+I15+'Ind Produção - 1'!I13</f>
        <v>161726</v>
      </c>
      <c r="P15" s="29">
        <f>N15/O15-1</f>
        <v>-1</v>
      </c>
    </row>
    <row r="16" spans="1:16" x14ac:dyDescent="0.25">
      <c r="A16" s="18" t="s">
        <v>30</v>
      </c>
      <c r="B16" s="20">
        <v>0</v>
      </c>
      <c r="C16" s="39">
        <v>0</v>
      </c>
      <c r="D16" s="29" t="e">
        <f>B16/C16-1</f>
        <v>#DIV/0!</v>
      </c>
      <c r="E16" s="20">
        <v>0</v>
      </c>
      <c r="F16" s="39">
        <v>0</v>
      </c>
      <c r="G16" s="29" t="e">
        <f>E16/F16-1</f>
        <v>#DIV/0!</v>
      </c>
      <c r="H16" s="20">
        <f>B16+E16</f>
        <v>0</v>
      </c>
      <c r="I16" s="23">
        <f>C16+F16</f>
        <v>0</v>
      </c>
      <c r="J16" s="29" t="e">
        <f>H16/I16-1</f>
        <v>#DIV/0!</v>
      </c>
      <c r="K16" s="22">
        <v>235398</v>
      </c>
      <c r="L16" s="41">
        <v>224381</v>
      </c>
      <c r="M16" s="29">
        <f>K16/L16-1</f>
        <v>4.9099522686858466E-2</v>
      </c>
      <c r="N16" s="21">
        <f>K16+H16+'Ind Produção - 1'!H14</f>
        <v>451510</v>
      </c>
      <c r="O16" s="24">
        <f>L16+I16+'Ind Produção - 1'!I14</f>
        <v>396076</v>
      </c>
      <c r="P16" s="29">
        <f>N16/O16-1</f>
        <v>0.13995798786091562</v>
      </c>
    </row>
    <row r="17" spans="1:16" x14ac:dyDescent="0.25">
      <c r="A17" s="18" t="s">
        <v>29</v>
      </c>
      <c r="B17" s="20"/>
      <c r="C17" s="39"/>
      <c r="D17" s="29" t="e">
        <f t="shared" ref="D17:D27" si="0">B17/C17-1</f>
        <v>#DIV/0!</v>
      </c>
      <c r="E17" s="20"/>
      <c r="F17" s="39"/>
      <c r="G17" s="29" t="e">
        <f t="shared" ref="G17:G27" si="1">E17/F17-1</f>
        <v>#DIV/0!</v>
      </c>
      <c r="H17" s="20">
        <f t="shared" ref="H17:H27" si="2">B17+E17</f>
        <v>0</v>
      </c>
      <c r="I17" s="23">
        <f t="shared" ref="I17:I27" si="3">C17+F17</f>
        <v>0</v>
      </c>
      <c r="J17" s="29" t="e">
        <f t="shared" ref="J17:J27" si="4">H17/I17-1</f>
        <v>#DIV/0!</v>
      </c>
      <c r="K17" s="22"/>
      <c r="L17" s="41"/>
      <c r="M17" s="29" t="e">
        <f t="shared" ref="M17:M27" si="5">K17/L17-1</f>
        <v>#DIV/0!</v>
      </c>
      <c r="N17" s="21">
        <f>K17+H17+'Ind Produção - 1'!H15</f>
        <v>0</v>
      </c>
      <c r="O17" s="24">
        <f>L17+I17+'Ind Produção - 1'!I15</f>
        <v>0</v>
      </c>
      <c r="P17" s="29" t="e">
        <f t="shared" ref="P17:P27" si="6">N17/O17-1</f>
        <v>#DIV/0!</v>
      </c>
    </row>
    <row r="18" spans="1:16" x14ac:dyDescent="0.25">
      <c r="A18" s="18" t="s">
        <v>16</v>
      </c>
      <c r="B18" s="20">
        <v>0</v>
      </c>
      <c r="C18" s="39">
        <v>0</v>
      </c>
      <c r="D18" s="29" t="e">
        <f t="shared" si="0"/>
        <v>#DIV/0!</v>
      </c>
      <c r="E18" s="20">
        <v>20162</v>
      </c>
      <c r="F18" s="39">
        <v>81608</v>
      </c>
      <c r="G18" s="29">
        <f t="shared" si="1"/>
        <v>-0.7529408881482208</v>
      </c>
      <c r="H18" s="20">
        <f t="shared" si="2"/>
        <v>20162</v>
      </c>
      <c r="I18" s="23">
        <f t="shared" si="3"/>
        <v>81608</v>
      </c>
      <c r="J18" s="29">
        <f t="shared" si="4"/>
        <v>-0.7529408881482208</v>
      </c>
      <c r="K18" s="22">
        <v>187326</v>
      </c>
      <c r="L18" s="41">
        <v>170035</v>
      </c>
      <c r="M18" s="29">
        <f t="shared" si="5"/>
        <v>0.10169082835886734</v>
      </c>
      <c r="N18" s="21">
        <f>K18+H18+'Ind Produção - 1'!H16</f>
        <v>284892</v>
      </c>
      <c r="O18" s="24">
        <f>L18+I18+'Ind Produção - 1'!I16</f>
        <v>307266</v>
      </c>
      <c r="P18" s="29">
        <f t="shared" si="6"/>
        <v>-7.2816387104333025E-2</v>
      </c>
    </row>
    <row r="19" spans="1:16" x14ac:dyDescent="0.25">
      <c r="A19" s="18" t="s">
        <v>33</v>
      </c>
      <c r="B19" s="20">
        <v>0</v>
      </c>
      <c r="C19" s="39">
        <v>0</v>
      </c>
      <c r="D19" s="29" t="e">
        <f>B19/C19-1</f>
        <v>#DIV/0!</v>
      </c>
      <c r="E19" s="20">
        <v>0</v>
      </c>
      <c r="F19" s="39">
        <v>0</v>
      </c>
      <c r="G19" s="29" t="e">
        <f>E19/F19-1</f>
        <v>#DIV/0!</v>
      </c>
      <c r="H19" s="20">
        <f>B19+E19</f>
        <v>0</v>
      </c>
      <c r="I19" s="23">
        <f>C19+F19</f>
        <v>0</v>
      </c>
      <c r="J19" s="29" t="e">
        <f>H19/I19-1</f>
        <v>#DIV/0!</v>
      </c>
      <c r="K19" s="22">
        <v>0</v>
      </c>
      <c r="L19" s="41">
        <v>0</v>
      </c>
      <c r="M19" s="29" t="e">
        <f>K19/L19-1</f>
        <v>#DIV/0!</v>
      </c>
      <c r="N19" s="21">
        <f>K19+H19+'Ind Produção - 1'!H17</f>
        <v>163194.82641000001</v>
      </c>
      <c r="O19" s="24">
        <f>L19+I19+'Ind Produção - 1'!I17</f>
        <v>158067.78104</v>
      </c>
      <c r="P19" s="29">
        <f>N19/O19-1</f>
        <v>3.2435739505336514E-2</v>
      </c>
    </row>
    <row r="20" spans="1:16" x14ac:dyDescent="0.25">
      <c r="A20" s="18" t="s">
        <v>15</v>
      </c>
      <c r="B20" s="20">
        <v>0</v>
      </c>
      <c r="C20" s="39">
        <v>0</v>
      </c>
      <c r="D20" s="29" t="e">
        <f t="shared" si="0"/>
        <v>#DIV/0!</v>
      </c>
      <c r="E20" s="20">
        <v>295982</v>
      </c>
      <c r="F20" s="39">
        <v>302654</v>
      </c>
      <c r="G20" s="29">
        <f t="shared" si="1"/>
        <v>-2.2044975450514426E-2</v>
      </c>
      <c r="H20" s="20">
        <f t="shared" si="2"/>
        <v>295982</v>
      </c>
      <c r="I20" s="23">
        <f t="shared" si="3"/>
        <v>302654</v>
      </c>
      <c r="J20" s="29">
        <f t="shared" si="4"/>
        <v>-2.2044975450514426E-2</v>
      </c>
      <c r="K20" s="22">
        <v>7932</v>
      </c>
      <c r="L20" s="41">
        <v>6932</v>
      </c>
      <c r="M20" s="29">
        <f t="shared" si="5"/>
        <v>0.14425851125216393</v>
      </c>
      <c r="N20" s="21">
        <f>K20+H20+'Ind Produção - 1'!H18</f>
        <v>1099110</v>
      </c>
      <c r="O20" s="24">
        <f>L20+I20+'Ind Produção - 1'!I18</f>
        <v>982201</v>
      </c>
      <c r="P20" s="29">
        <f t="shared" si="6"/>
        <v>0.11902757174957057</v>
      </c>
    </row>
    <row r="21" spans="1:16" x14ac:dyDescent="0.25">
      <c r="A21" s="18" t="s">
        <v>27</v>
      </c>
      <c r="B21" s="20">
        <v>0</v>
      </c>
      <c r="C21" s="39">
        <v>0</v>
      </c>
      <c r="D21" s="29" t="e">
        <f t="shared" si="0"/>
        <v>#DIV/0!</v>
      </c>
      <c r="E21" s="20">
        <v>45210</v>
      </c>
      <c r="F21" s="39">
        <v>31682</v>
      </c>
      <c r="G21" s="29">
        <f t="shared" si="1"/>
        <v>0.42699324537592331</v>
      </c>
      <c r="H21" s="20">
        <f t="shared" si="2"/>
        <v>45210</v>
      </c>
      <c r="I21" s="23">
        <f t="shared" si="3"/>
        <v>31682</v>
      </c>
      <c r="J21" s="29">
        <f t="shared" si="4"/>
        <v>0.42699324537592331</v>
      </c>
      <c r="K21" s="22">
        <v>1033460</v>
      </c>
      <c r="L21" s="41">
        <v>866886</v>
      </c>
      <c r="M21" s="29">
        <f t="shared" si="5"/>
        <v>0.19215213995842584</v>
      </c>
      <c r="N21" s="21">
        <f>K21+H21+'Ind Produção - 1'!H19</f>
        <v>1254121</v>
      </c>
      <c r="O21" s="24">
        <f>L21+I21+'Ind Produção - 1'!I19</f>
        <v>1064157</v>
      </c>
      <c r="P21" s="29">
        <f t="shared" si="6"/>
        <v>0.17851125350864572</v>
      </c>
    </row>
    <row r="22" spans="1:16" x14ac:dyDescent="0.25">
      <c r="A22" s="48" t="s">
        <v>31</v>
      </c>
      <c r="B22" s="20">
        <v>131305.68249000001</v>
      </c>
      <c r="C22" s="39">
        <v>97136.623919999998</v>
      </c>
      <c r="D22" s="29">
        <f t="shared" si="0"/>
        <v>0.35176287986023724</v>
      </c>
      <c r="E22" s="20">
        <v>86552.831359999996</v>
      </c>
      <c r="F22" s="39">
        <v>92812.188630000004</v>
      </c>
      <c r="G22" s="29">
        <f t="shared" si="1"/>
        <v>-6.7441112664126668E-2</v>
      </c>
      <c r="H22" s="20">
        <f t="shared" si="2"/>
        <v>217858.51384999999</v>
      </c>
      <c r="I22" s="23">
        <f t="shared" si="3"/>
        <v>189948.81255</v>
      </c>
      <c r="J22" s="29">
        <f t="shared" si="4"/>
        <v>0.14693274954089719</v>
      </c>
      <c r="K22" s="22">
        <v>1903640.1230599999</v>
      </c>
      <c r="L22" s="41">
        <v>1636159.29079</v>
      </c>
      <c r="M22" s="29">
        <f t="shared" si="5"/>
        <v>0.16348092375580991</v>
      </c>
      <c r="N22" s="21">
        <f>K22+H22+'Ind Produção - 1'!H20</f>
        <v>2737417.3780999999</v>
      </c>
      <c r="O22" s="24">
        <f>L22+I22+'Ind Produção - 1'!I20</f>
        <v>2335621.94099</v>
      </c>
      <c r="P22" s="29">
        <f t="shared" si="6"/>
        <v>0.17202931264624555</v>
      </c>
    </row>
    <row r="23" spans="1:16" x14ac:dyDescent="0.25">
      <c r="A23" s="18" t="s">
        <v>32</v>
      </c>
      <c r="B23" s="20">
        <v>0</v>
      </c>
      <c r="C23" s="39">
        <v>0</v>
      </c>
      <c r="D23" s="29" t="e">
        <f>B23/C23-1</f>
        <v>#DIV/0!</v>
      </c>
      <c r="E23" s="20">
        <v>640015.04350311297</v>
      </c>
      <c r="F23" s="39">
        <v>574808.37643787998</v>
      </c>
      <c r="G23" s="29">
        <f>E23/F23-1</f>
        <v>0.1134407043079686</v>
      </c>
      <c r="H23" s="20">
        <f>B23+E23</f>
        <v>640015.04350311297</v>
      </c>
      <c r="I23" s="23">
        <f>C23+F23</f>
        <v>574808.37643787998</v>
      </c>
      <c r="J23" s="29">
        <f>H23/I23-1</f>
        <v>0.1134407043079686</v>
      </c>
      <c r="K23" s="22">
        <v>26659.072779999999</v>
      </c>
      <c r="L23" s="41">
        <v>37783.793610000001</v>
      </c>
      <c r="M23" s="29">
        <f>K23/L23-1</f>
        <v>-0.29443101835744978</v>
      </c>
      <c r="N23" s="21">
        <f>K23+H23+'Ind Produção - 1'!H21</f>
        <v>1086142.2552660923</v>
      </c>
      <c r="O23" s="24">
        <f>L23+I23+'Ind Produção - 1'!I21</f>
        <v>998032.20926361217</v>
      </c>
      <c r="P23" s="29">
        <f>N23/O23-1</f>
        <v>8.8283769987234306E-2</v>
      </c>
    </row>
    <row r="24" spans="1:16" x14ac:dyDescent="0.25">
      <c r="A24" s="18" t="s">
        <v>17</v>
      </c>
      <c r="B24" s="20">
        <v>0</v>
      </c>
      <c r="C24" s="39">
        <v>0</v>
      </c>
      <c r="D24" s="29" t="e">
        <f t="shared" si="0"/>
        <v>#DIV/0!</v>
      </c>
      <c r="E24" s="20">
        <v>0</v>
      </c>
      <c r="F24" s="39">
        <v>0</v>
      </c>
      <c r="G24" s="29" t="e">
        <f t="shared" si="1"/>
        <v>#DIV/0!</v>
      </c>
      <c r="H24" s="20">
        <f t="shared" si="2"/>
        <v>0</v>
      </c>
      <c r="I24" s="23">
        <f t="shared" si="3"/>
        <v>0</v>
      </c>
      <c r="J24" s="29" t="e">
        <f t="shared" si="4"/>
        <v>#DIV/0!</v>
      </c>
      <c r="K24" s="22">
        <v>9378.8896000000004</v>
      </c>
      <c r="L24" s="41">
        <v>10637.23452</v>
      </c>
      <c r="M24" s="29">
        <f t="shared" si="5"/>
        <v>-0.11829624679554396</v>
      </c>
      <c r="N24" s="21">
        <f>K24+H24+'Ind Produção - 1'!H22</f>
        <v>745558.48906999896</v>
      </c>
      <c r="O24" s="24">
        <f>L24+I24+'Ind Produção - 1'!I22</f>
        <v>679829.86405000009</v>
      </c>
      <c r="P24" s="29">
        <f t="shared" si="6"/>
        <v>9.6683932989393817E-2</v>
      </c>
    </row>
    <row r="25" spans="1:16" x14ac:dyDescent="0.25">
      <c r="A25" s="18" t="s">
        <v>28</v>
      </c>
      <c r="B25" s="20">
        <v>201.79499999999999</v>
      </c>
      <c r="C25" s="39">
        <v>248.28299999999999</v>
      </c>
      <c r="D25" s="29">
        <f t="shared" si="0"/>
        <v>-0.18723795024226386</v>
      </c>
      <c r="E25" s="20">
        <v>42027.589</v>
      </c>
      <c r="F25" s="39">
        <v>62572.095000000001</v>
      </c>
      <c r="G25" s="29">
        <f t="shared" si="1"/>
        <v>-0.32833335690614163</v>
      </c>
      <c r="H25" s="20">
        <f t="shared" si="2"/>
        <v>42229.383999999998</v>
      </c>
      <c r="I25" s="23">
        <f t="shared" si="3"/>
        <v>62820.378000000004</v>
      </c>
      <c r="J25" s="29">
        <f t="shared" si="4"/>
        <v>-0.32777570997742178</v>
      </c>
      <c r="K25" s="22">
        <v>2331810.5877200002</v>
      </c>
      <c r="L25" s="41">
        <v>2116121.98376999</v>
      </c>
      <c r="M25" s="29">
        <f t="shared" si="5"/>
        <v>0.10192635661094962</v>
      </c>
      <c r="N25" s="21">
        <f>K25+H25+'Ind Produção - 1'!H23</f>
        <v>3283949.1107200002</v>
      </c>
      <c r="O25" s="24">
        <f>L25+I25+'Ind Produção - 1'!I23</f>
        <v>3073720.4417699901</v>
      </c>
      <c r="P25" s="29">
        <f t="shared" si="6"/>
        <v>6.8395507311963089E-2</v>
      </c>
    </row>
    <row r="26" spans="1:16" x14ac:dyDescent="0.25">
      <c r="A26" s="18" t="s">
        <v>26</v>
      </c>
      <c r="B26" s="20">
        <v>28010</v>
      </c>
      <c r="C26" s="39">
        <v>40789</v>
      </c>
      <c r="D26" s="29">
        <f t="shared" si="0"/>
        <v>-0.31329525117065871</v>
      </c>
      <c r="E26" s="20">
        <v>139036</v>
      </c>
      <c r="F26" s="39">
        <v>132987</v>
      </c>
      <c r="G26" s="29">
        <f t="shared" si="1"/>
        <v>4.5485648973207837E-2</v>
      </c>
      <c r="H26" s="20">
        <f t="shared" si="2"/>
        <v>167046</v>
      </c>
      <c r="I26" s="23">
        <f t="shared" si="3"/>
        <v>173776</v>
      </c>
      <c r="J26" s="29">
        <f t="shared" si="4"/>
        <v>-3.8728017677930215E-2</v>
      </c>
      <c r="K26" s="22">
        <v>611260</v>
      </c>
      <c r="L26" s="41">
        <v>513499</v>
      </c>
      <c r="M26" s="29">
        <f t="shared" si="5"/>
        <v>0.19038206500888988</v>
      </c>
      <c r="N26" s="21">
        <f>K26+H26+'Ind Produção - 1'!H24</f>
        <v>2040595</v>
      </c>
      <c r="O26" s="24">
        <f>L26+I26+'Ind Produção - 1'!I24</f>
        <v>1946368</v>
      </c>
      <c r="P26" s="29">
        <f t="shared" si="6"/>
        <v>4.8411708371695283E-2</v>
      </c>
    </row>
    <row r="27" spans="1:16" ht="13.8" thickBot="1" x14ac:dyDescent="0.3">
      <c r="A27" s="18" t="s">
        <v>25</v>
      </c>
      <c r="B27" s="33">
        <v>40886.246709999999</v>
      </c>
      <c r="C27" s="40">
        <v>118.8172</v>
      </c>
      <c r="D27" s="29">
        <f t="shared" si="0"/>
        <v>343.11050512888704</v>
      </c>
      <c r="E27" s="33">
        <v>665820.06336999999</v>
      </c>
      <c r="F27" s="40">
        <v>534395.21351000003</v>
      </c>
      <c r="G27" s="29">
        <f t="shared" si="1"/>
        <v>0.24593193677162417</v>
      </c>
      <c r="H27" s="20">
        <f t="shared" si="2"/>
        <v>706706.31007999997</v>
      </c>
      <c r="I27" s="23">
        <f t="shared" si="3"/>
        <v>534514.03071000008</v>
      </c>
      <c r="J27" s="29">
        <f t="shared" si="4"/>
        <v>0.32214735156956542</v>
      </c>
      <c r="K27" s="37">
        <v>3219977.21367</v>
      </c>
      <c r="L27" s="42">
        <v>1585847.86384</v>
      </c>
      <c r="M27" s="29">
        <f t="shared" si="5"/>
        <v>1.0304452192993407</v>
      </c>
      <c r="N27" s="21">
        <f>K27+H27+'Ind Produção - 1'!H25</f>
        <v>5521581.8746999996</v>
      </c>
      <c r="O27" s="24">
        <f>L27+I27+'Ind Produção - 1'!I25</f>
        <v>3300632.1196500002</v>
      </c>
      <c r="P27" s="29">
        <f t="shared" si="6"/>
        <v>0.67288618499098574</v>
      </c>
    </row>
    <row r="28" spans="1:16" ht="23.25" customHeight="1" thickBot="1" x14ac:dyDescent="0.3">
      <c r="A28" s="13" t="s">
        <v>0</v>
      </c>
      <c r="B28" s="15">
        <f>SUM(B15:B27)</f>
        <v>200403.72420000003</v>
      </c>
      <c r="C28" s="30">
        <f>SUM(C15:C27)</f>
        <v>138292.72411999997</v>
      </c>
      <c r="D28" s="35">
        <f>B28/C28-1</f>
        <v>0.44912702729107301</v>
      </c>
      <c r="E28" s="15">
        <f>SUM(E15:E27)</f>
        <v>1934805.5272331131</v>
      </c>
      <c r="F28" s="30">
        <f>SUM(F15:F27)</f>
        <v>1813518.8735778797</v>
      </c>
      <c r="G28" s="35">
        <f>E28/F28-1</f>
        <v>6.687917915954622E-2</v>
      </c>
      <c r="H28" s="15">
        <f>B28+E28</f>
        <v>2135209.2514331131</v>
      </c>
      <c r="I28" s="30">
        <f>C28+F28</f>
        <v>1951811.5976978797</v>
      </c>
      <c r="J28" s="35">
        <f>H28/I28-1</f>
        <v>9.3962785112839287E-2</v>
      </c>
      <c r="K28" s="15">
        <f>SUM(K15:K27)</f>
        <v>9566841.8868300002</v>
      </c>
      <c r="L28" s="30">
        <f>SUM(L15:L27)</f>
        <v>7279530.1665299898</v>
      </c>
      <c r="M28" s="35">
        <f>K28/L28-1</f>
        <v>0.31421144881254426</v>
      </c>
      <c r="N28" s="15">
        <f>SUM(N15:N27)</f>
        <v>18668071.93426609</v>
      </c>
      <c r="O28" s="30">
        <f>L28+I28+'Ind Produção - 1'!I26</f>
        <v>15403698.356763601</v>
      </c>
      <c r="P28" s="35">
        <f>N28/O28-1</f>
        <v>0.21192141665570441</v>
      </c>
    </row>
    <row r="29" spans="1:16" s="2" customFormat="1" ht="13.5" customHeight="1" x14ac:dyDescent="0.25">
      <c r="A29" s="49"/>
    </row>
    <row r="30" spans="1:16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6"/>
    </row>
    <row r="31" spans="1:16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17"/>
    </row>
    <row r="33" spans="2:16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2:16" ht="12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2:16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2:16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2:16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2:16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2:16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2:16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2:16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</sheetData>
  <mergeCells count="11">
    <mergeCell ref="B13:D13"/>
    <mergeCell ref="E13:G13"/>
    <mergeCell ref="H13:J13"/>
    <mergeCell ref="K12:M13"/>
    <mergeCell ref="N12:P13"/>
    <mergeCell ref="B11:P11"/>
    <mergeCell ref="A6:P6"/>
    <mergeCell ref="A1:P1"/>
    <mergeCell ref="A10:P10"/>
    <mergeCell ref="B12:J12"/>
    <mergeCell ref="A3:P3"/>
  </mergeCells>
  <phoneticPr fontId="0" type="noConversion"/>
  <printOptions horizontalCentered="1"/>
  <pageMargins left="0.15748031496062992" right="0.47244094488188981" top="1.2598425196850394" bottom="0.23622047244094491" header="0.31496062992125984" footer="0.11811023622047245"/>
  <pageSetup paperSize="9" scale="70" orientation="landscape" horizontalDpi="4294967294" r:id="rId1"/>
  <headerFooter alignWithMargins="0">
    <oddHeader>&amp;C&amp;"Arial,Negrito"&amp;20ALF -&amp;18 &amp;20Associação Portuguesa de Leasing, Factoring e Renting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zoomScaleNormal="100" workbookViewId="0">
      <selection activeCell="A23" sqref="A23"/>
    </sheetView>
  </sheetViews>
  <sheetFormatPr defaultRowHeight="13.2" x14ac:dyDescent="0.25"/>
  <cols>
    <col min="1" max="1" width="33.5546875" customWidth="1"/>
    <col min="2" max="3" width="12.33203125" customWidth="1"/>
    <col min="4" max="4" width="7.88671875" bestFit="1" customWidth="1"/>
    <col min="5" max="5" width="11.6640625" customWidth="1"/>
    <col min="6" max="6" width="11.33203125" customWidth="1"/>
    <col min="7" max="7" width="7.88671875" bestFit="1" customWidth="1"/>
  </cols>
  <sheetData>
    <row r="1" spans="1:10" ht="24" customHeight="1" x14ac:dyDescent="0.25">
      <c r="A1" s="73" t="s">
        <v>34</v>
      </c>
      <c r="B1" s="74"/>
      <c r="C1" s="74"/>
      <c r="D1" s="74"/>
      <c r="E1" s="74"/>
      <c r="F1" s="74"/>
      <c r="G1" s="74"/>
    </row>
    <row r="3" spans="1:10" ht="16.2" thickBot="1" x14ac:dyDescent="0.3">
      <c r="A3" s="50" t="s">
        <v>10</v>
      </c>
      <c r="B3" s="50"/>
      <c r="C3" s="50"/>
      <c r="D3" s="50"/>
      <c r="E3" s="50"/>
      <c r="F3" s="50"/>
      <c r="G3" s="50"/>
    </row>
    <row r="4" spans="1:10" ht="20.100000000000001" customHeight="1" thickBot="1" x14ac:dyDescent="0.3">
      <c r="A4" s="8"/>
      <c r="B4" s="62" t="s">
        <v>20</v>
      </c>
      <c r="C4" s="63"/>
      <c r="D4" s="63"/>
      <c r="E4" s="63"/>
      <c r="F4" s="63"/>
      <c r="G4" s="64"/>
    </row>
    <row r="5" spans="1:10" ht="20.100000000000001" customHeight="1" thickBot="1" x14ac:dyDescent="0.3">
      <c r="A5" s="7" t="s">
        <v>6</v>
      </c>
      <c r="B5" s="79" t="s">
        <v>21</v>
      </c>
      <c r="C5" s="80"/>
      <c r="D5" s="81"/>
      <c r="E5" s="62" t="s">
        <v>18</v>
      </c>
      <c r="F5" s="63"/>
      <c r="G5" s="64"/>
    </row>
    <row r="6" spans="1:10" ht="20.100000000000001" customHeight="1" thickBot="1" x14ac:dyDescent="0.3">
      <c r="A6" s="9"/>
      <c r="B6" s="28">
        <v>2026</v>
      </c>
      <c r="C6" s="28">
        <v>2025</v>
      </c>
      <c r="D6" s="26" t="s">
        <v>19</v>
      </c>
      <c r="E6" s="28">
        <v>2026</v>
      </c>
      <c r="F6" s="28">
        <v>2025</v>
      </c>
      <c r="G6" s="26" t="s">
        <v>19</v>
      </c>
    </row>
    <row r="7" spans="1:10" x14ac:dyDescent="0.25">
      <c r="A7" s="48" t="s">
        <v>35</v>
      </c>
      <c r="B7" s="21"/>
      <c r="C7" s="43">
        <v>135638</v>
      </c>
      <c r="D7" s="27">
        <f>B7/C7-1</f>
        <v>-1</v>
      </c>
      <c r="E7" s="21"/>
      <c r="F7" s="43">
        <v>143667</v>
      </c>
      <c r="G7" s="27">
        <f>E7/F7-1</f>
        <v>-1</v>
      </c>
      <c r="I7" s="45"/>
      <c r="J7" s="45"/>
    </row>
    <row r="8" spans="1:10" ht="12" customHeight="1" x14ac:dyDescent="0.25">
      <c r="A8" s="18" t="s">
        <v>30</v>
      </c>
      <c r="B8" s="20">
        <v>324366</v>
      </c>
      <c r="C8" s="39">
        <v>343265.29694999999</v>
      </c>
      <c r="D8" s="27">
        <f>B8/C8-1</f>
        <v>-5.5057406379045881E-2</v>
      </c>
      <c r="E8" s="46">
        <v>360083</v>
      </c>
      <c r="F8" s="47">
        <v>379103.80177999998</v>
      </c>
      <c r="G8" s="27">
        <f>E8/F8-1</f>
        <v>-5.0173070517077201E-2</v>
      </c>
      <c r="I8" s="45"/>
      <c r="J8" s="45"/>
    </row>
    <row r="9" spans="1:10" x14ac:dyDescent="0.25">
      <c r="A9" s="18" t="s">
        <v>29</v>
      </c>
      <c r="B9" s="21"/>
      <c r="C9" s="43"/>
      <c r="D9" s="27" t="e">
        <f t="shared" ref="D9:D19" si="0">B9/C9-1</f>
        <v>#DIV/0!</v>
      </c>
      <c r="E9" s="21"/>
      <c r="F9" s="43"/>
      <c r="G9" s="27" t="e">
        <f t="shared" ref="G9:G20" si="1">E9/F9-1</f>
        <v>#DIV/0!</v>
      </c>
      <c r="I9" s="45"/>
      <c r="J9" s="45"/>
    </row>
    <row r="10" spans="1:10" x14ac:dyDescent="0.25">
      <c r="A10" s="18" t="s">
        <v>16</v>
      </c>
      <c r="B10" s="20">
        <v>193284</v>
      </c>
      <c r="C10" s="39">
        <v>161111</v>
      </c>
      <c r="D10" s="27">
        <f t="shared" si="0"/>
        <v>0.19969462047904862</v>
      </c>
      <c r="E10" s="20">
        <v>193284</v>
      </c>
      <c r="F10" s="39">
        <v>161111</v>
      </c>
      <c r="G10" s="27">
        <f t="shared" si="1"/>
        <v>0.19969462047904862</v>
      </c>
      <c r="I10" s="45"/>
      <c r="J10" s="45"/>
    </row>
    <row r="11" spans="1:10" x14ac:dyDescent="0.25">
      <c r="A11" s="18" t="s">
        <v>33</v>
      </c>
      <c r="B11" s="21">
        <v>194312.23157000003</v>
      </c>
      <c r="C11" s="43">
        <v>259962.85373</v>
      </c>
      <c r="D11" s="27">
        <f>B11/C11-1</f>
        <v>-0.2525384731627287</v>
      </c>
      <c r="E11" s="21">
        <v>194312.23157000003</v>
      </c>
      <c r="F11" s="43">
        <v>259962.85373</v>
      </c>
      <c r="G11" s="27">
        <f>E11/F11-1</f>
        <v>-0.2525384731627287</v>
      </c>
      <c r="I11" s="45"/>
      <c r="J11" s="45"/>
    </row>
    <row r="12" spans="1:10" x14ac:dyDescent="0.25">
      <c r="A12" s="18" t="s">
        <v>15</v>
      </c>
      <c r="B12" s="21">
        <v>627223</v>
      </c>
      <c r="C12" s="43">
        <v>607082</v>
      </c>
      <c r="D12" s="27">
        <f t="shared" si="0"/>
        <v>3.3176737244721366E-2</v>
      </c>
      <c r="E12" s="20">
        <v>628376</v>
      </c>
      <c r="F12" s="39">
        <v>609026</v>
      </c>
      <c r="G12" s="27">
        <f t="shared" si="1"/>
        <v>3.1772042572895121E-2</v>
      </c>
      <c r="I12" s="45"/>
      <c r="J12" s="45"/>
    </row>
    <row r="13" spans="1:10" ht="12" customHeight="1" x14ac:dyDescent="0.25">
      <c r="A13" s="18" t="s">
        <v>27</v>
      </c>
      <c r="B13" s="20">
        <v>1008686.37491</v>
      </c>
      <c r="C13" s="39">
        <v>1005246.401</v>
      </c>
      <c r="D13" s="27">
        <f t="shared" si="0"/>
        <v>3.4220206176098777E-3</v>
      </c>
      <c r="E13" s="20">
        <v>1121452.75914</v>
      </c>
      <c r="F13" s="39">
        <v>1125125.7410299999</v>
      </c>
      <c r="G13" s="27">
        <f t="shared" si="1"/>
        <v>-3.2645079176994996E-3</v>
      </c>
      <c r="I13" s="45"/>
      <c r="J13" s="45"/>
    </row>
    <row r="14" spans="1:10" x14ac:dyDescent="0.25">
      <c r="A14" s="18" t="s">
        <v>31</v>
      </c>
      <c r="B14" s="20">
        <v>1719432.06164</v>
      </c>
      <c r="C14" s="39">
        <v>1485581.67988</v>
      </c>
      <c r="D14" s="27">
        <f t="shared" si="0"/>
        <v>0.1574133451745916</v>
      </c>
      <c r="E14" s="36">
        <v>1719432.06164</v>
      </c>
      <c r="F14" s="44">
        <v>1485581.67988</v>
      </c>
      <c r="G14" s="27">
        <f t="shared" si="1"/>
        <v>0.1574133451745916</v>
      </c>
      <c r="I14" s="45"/>
      <c r="J14" s="45"/>
    </row>
    <row r="15" spans="1:10" x14ac:dyDescent="0.25">
      <c r="A15" s="18" t="s">
        <v>32</v>
      </c>
      <c r="B15" s="20">
        <v>581050.20075062499</v>
      </c>
      <c r="C15" s="39">
        <v>506236.23915024201</v>
      </c>
      <c r="D15" s="27">
        <f>B15/C15-1</f>
        <v>0.1477846819618529</v>
      </c>
      <c r="E15" s="20">
        <v>657075.78706374904</v>
      </c>
      <c r="F15" s="39">
        <v>568980.85778073501</v>
      </c>
      <c r="G15" s="27">
        <f>E15/F15-1</f>
        <v>0.15482933753979244</v>
      </c>
      <c r="I15" s="45"/>
      <c r="J15" s="45"/>
    </row>
    <row r="16" spans="1:10" x14ac:dyDescent="0.25">
      <c r="A16" s="18" t="s">
        <v>17</v>
      </c>
      <c r="B16" s="20">
        <v>92800.193710000007</v>
      </c>
      <c r="C16" s="39">
        <v>90373.546040000001</v>
      </c>
      <c r="D16" s="27">
        <f>B16/C16-1</f>
        <v>2.6851305236224254E-2</v>
      </c>
      <c r="E16" s="20">
        <v>92880.852469999998</v>
      </c>
      <c r="F16" s="39">
        <v>91425.300749999995</v>
      </c>
      <c r="G16" s="27">
        <f t="shared" si="1"/>
        <v>1.5920666468247857E-2</v>
      </c>
      <c r="I16" s="45"/>
      <c r="J16" s="45"/>
    </row>
    <row r="17" spans="1:10" x14ac:dyDescent="0.25">
      <c r="A17" s="18" t="s">
        <v>28</v>
      </c>
      <c r="B17" s="20">
        <v>1813203.9001499999</v>
      </c>
      <c r="C17" s="39">
        <v>1853768.81546</v>
      </c>
      <c r="D17" s="27">
        <f t="shared" si="0"/>
        <v>-2.1882402472033213E-2</v>
      </c>
      <c r="E17" s="20">
        <v>1972826.41735</v>
      </c>
      <c r="F17" s="39">
        <v>2000390.76513</v>
      </c>
      <c r="G17" s="27">
        <f t="shared" si="1"/>
        <v>-1.3779481619536793E-2</v>
      </c>
      <c r="I17" s="45"/>
      <c r="J17" s="45"/>
    </row>
    <row r="18" spans="1:10" x14ac:dyDescent="0.25">
      <c r="A18" s="18" t="s">
        <v>26</v>
      </c>
      <c r="B18" s="20">
        <v>1121021</v>
      </c>
      <c r="C18" s="39">
        <v>1096469</v>
      </c>
      <c r="D18" s="27">
        <f t="shared" si="0"/>
        <v>2.239187792814934E-2</v>
      </c>
      <c r="E18" s="20">
        <v>1382740</v>
      </c>
      <c r="F18" s="39">
        <v>1320281</v>
      </c>
      <c r="G18" s="27">
        <f t="shared" si="1"/>
        <v>4.7307353510351202E-2</v>
      </c>
      <c r="I18" s="45"/>
      <c r="J18" s="45"/>
    </row>
    <row r="19" spans="1:10" ht="13.8" thickBot="1" x14ac:dyDescent="0.3">
      <c r="A19" s="18" t="s">
        <v>25</v>
      </c>
      <c r="B19" s="33">
        <v>2544238.29617</v>
      </c>
      <c r="C19" s="40">
        <v>2095255.1718599999</v>
      </c>
      <c r="D19" s="27">
        <f t="shared" si="0"/>
        <v>0.2142856537666622</v>
      </c>
      <c r="E19" s="33">
        <v>3051534.1871199999</v>
      </c>
      <c r="F19" s="40">
        <v>2537105.2229200001</v>
      </c>
      <c r="G19" s="27">
        <f t="shared" si="1"/>
        <v>0.20276217145142073</v>
      </c>
      <c r="I19" s="45"/>
      <c r="J19" s="45"/>
    </row>
    <row r="20" spans="1:10" ht="20.100000000000001" customHeight="1" thickBot="1" x14ac:dyDescent="0.3">
      <c r="A20" s="13" t="s">
        <v>0</v>
      </c>
      <c r="B20" s="15">
        <f>SUM(B7:B19)</f>
        <v>10219617.258900626</v>
      </c>
      <c r="C20" s="30">
        <f>SUM(C7:C19)</f>
        <v>9639990.0040702429</v>
      </c>
      <c r="D20" s="35">
        <f>B20/C20-1</f>
        <v>6.012737093976761E-2</v>
      </c>
      <c r="E20" s="15">
        <f>SUM(E7:E19)</f>
        <v>11373997.29635375</v>
      </c>
      <c r="F20" s="30">
        <f>SUM(F7:F19)</f>
        <v>10681761.223000735</v>
      </c>
      <c r="G20" s="35">
        <f t="shared" si="1"/>
        <v>6.4805424770443487E-2</v>
      </c>
      <c r="I20" s="45"/>
      <c r="J20" s="45"/>
    </row>
    <row r="21" spans="1:10" x14ac:dyDescent="0.25">
      <c r="A21" s="77"/>
      <c r="B21" s="78"/>
      <c r="C21" s="78"/>
      <c r="F21" s="10"/>
    </row>
    <row r="22" spans="1:10" x14ac:dyDescent="0.25">
      <c r="A22" s="75"/>
      <c r="B22" s="76"/>
      <c r="C22" s="76"/>
      <c r="D22" s="25"/>
      <c r="E22" s="2" t="s">
        <v>8</v>
      </c>
      <c r="F22" s="10"/>
      <c r="G22" s="25"/>
    </row>
  </sheetData>
  <mergeCells count="7">
    <mergeCell ref="A3:G3"/>
    <mergeCell ref="A1:G1"/>
    <mergeCell ref="B4:G4"/>
    <mergeCell ref="A22:C22"/>
    <mergeCell ref="A21:C21"/>
    <mergeCell ref="B5:D5"/>
    <mergeCell ref="E5:G5"/>
  </mergeCells>
  <phoneticPr fontId="0" type="noConversion"/>
  <printOptions horizontalCentered="1"/>
  <pageMargins left="0.15748031496062992" right="0.47244094488188981" top="1.3385826771653544" bottom="0.23622047244094491" header="0.31496062992125984" footer="0.11811023622047245"/>
  <pageSetup paperSize="9" scale="80" orientation="landscape" horizontalDpi="4294967294" r:id="rId1"/>
  <headerFooter alignWithMargins="0">
    <oddHeader>&amp;C&amp;"Arial,Negrito"&amp;18ALF - Associação Portuguesa de Leasing, Factoring e Renting</oddHeader>
    <oddFooter>&amp;R2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6CE9A0686A9438AC53BA49FF4734F" ma:contentTypeVersion="17" ma:contentTypeDescription="Create a new document." ma:contentTypeScope="" ma:versionID="6db874f69895a147705a94e0726cd736">
  <xsd:schema xmlns:xsd="http://www.w3.org/2001/XMLSchema" xmlns:xs="http://www.w3.org/2001/XMLSchema" xmlns:p="http://schemas.microsoft.com/office/2006/metadata/properties" xmlns:ns2="02b43947-eade-4cad-8c29-0ac7bba0cfb6" xmlns:ns3="5caade65-2151-49a1-bae9-a94299d05e25" targetNamespace="http://schemas.microsoft.com/office/2006/metadata/properties" ma:root="true" ma:fieldsID="4aef989f4b761a44c1b116c4b7b27e47" ns2:_="" ns3:_="">
    <xsd:import namespace="02b43947-eade-4cad-8c29-0ac7bba0cfb6"/>
    <xsd:import namespace="5caade65-2151-49a1-bae9-a94299d05e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43947-eade-4cad-8c29-0ac7bba0cf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0a2cdb3-a710-4f13-87d2-100b483fa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de65-2151-49a1-bae9-a94299d05e2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5624c38-d850-44ce-875f-a88c83669bf6}" ma:internalName="TaxCatchAll" ma:showField="CatchAllData" ma:web="5caade65-2151-49a1-bae9-a94299d05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b43947-eade-4cad-8c29-0ac7bba0cfb6">
      <Terms xmlns="http://schemas.microsoft.com/office/infopath/2007/PartnerControls"/>
    </lcf76f155ced4ddcb4097134ff3c332f>
    <TaxCatchAll xmlns="5caade65-2151-49a1-bae9-a94299d05e25" xsi:nil="true"/>
  </documentManagement>
</p:properties>
</file>

<file path=customXml/itemProps1.xml><?xml version="1.0" encoding="utf-8"?>
<ds:datastoreItem xmlns:ds="http://schemas.openxmlformats.org/officeDocument/2006/customXml" ds:itemID="{450BF1E2-5B94-4740-9529-377D516EBB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DC2A20-06F8-496B-9DA4-329D632CF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43947-eade-4cad-8c29-0ac7bba0cfb6"/>
    <ds:schemaRef ds:uri="5caade65-2151-49a1-bae9-a94299d05e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063223-0C44-4DC4-BA24-5F7314A35C2B}">
  <ds:schemaRefs>
    <ds:schemaRef ds:uri="http://schemas.microsoft.com/office/2006/metadata/properties"/>
    <ds:schemaRef ds:uri="http://schemas.microsoft.com/office/infopath/2007/PartnerControls"/>
    <ds:schemaRef ds:uri="02b43947-eade-4cad-8c29-0ac7bba0cfb6"/>
    <ds:schemaRef ds:uri="5caade65-2151-49a1-bae9-a94299d05e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Ind Produção - 1</vt:lpstr>
      <vt:lpstr>Ind Produção - 2</vt:lpstr>
      <vt:lpstr>Ind Econ-Financeiros</vt:lpstr>
      <vt:lpstr>'Ind Produção - 1'!Área_de_Impressão</vt:lpstr>
      <vt:lpstr>'Ind Produção - 2'!Área_de_Impressão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APEF</dc:creator>
  <cp:lastModifiedBy>Vania Monteiro</cp:lastModifiedBy>
  <cp:lastPrinted>2015-06-15T14:01:56Z</cp:lastPrinted>
  <dcterms:created xsi:type="dcterms:W3CDTF">1995-11-28T10:49:03Z</dcterms:created>
  <dcterms:modified xsi:type="dcterms:W3CDTF">2026-10-30T16:21:45Z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0x01010067D6CE9A0686A9438AC53BA49FF4734F</vt:lpwstr>
  </property>
  <property fmtid="{D5CDD505-2E9C-101B-9397-08002B2CF9AE}" pid="3" name="MediaServiceImageTags">
    <vt:lpwstr/>
  </property>
</Properties>
</file>