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5040" windowWidth="17928" windowHeight="6240" activeTab="0"/>
  </bookViews>
  <sheets>
    <sheet name="Prod. Mensal  " sheetId="1" r:id="rId1"/>
    <sheet name="Prod. Mensal Acumulada" sheetId="2" r:id="rId2"/>
    <sheet name="Frota  " sheetId="3" r:id="rId3"/>
  </sheets>
  <definedNames>
    <definedName name="_xlnm.Print_Area" localSheetId="2">'Frota  '!$A$1:$R$19</definedName>
    <definedName name="_xlnm.Print_Area" localSheetId="0">'Prod. Mensal  '!$B$2:$R$19</definedName>
    <definedName name="_xlnm.Print_Area" localSheetId="1">'Prod. Mensal Acumulada'!$A$1:$R$20</definedName>
  </definedNames>
  <calcPr fullCalcOnLoad="1"/>
</workbook>
</file>

<file path=xl/sharedStrings.xml><?xml version="1.0" encoding="utf-8"?>
<sst xmlns="http://schemas.openxmlformats.org/spreadsheetml/2006/main" count="107" uniqueCount="31">
  <si>
    <t>ALF</t>
  </si>
  <si>
    <t>EMPRESAS</t>
  </si>
  <si>
    <t>Valor contabilístico  €</t>
  </si>
  <si>
    <t>Nº de viaturas</t>
  </si>
  <si>
    <t>∆</t>
  </si>
  <si>
    <t>Passageiros</t>
  </si>
  <si>
    <t>Comerciais</t>
  </si>
  <si>
    <t>Total</t>
  </si>
  <si>
    <t>Valor</t>
  </si>
  <si>
    <t>Nº.Viat.</t>
  </si>
  <si>
    <t>LEASEPLAN</t>
  </si>
  <si>
    <t>LOCARENT</t>
  </si>
  <si>
    <t>Valor €</t>
  </si>
  <si>
    <t>TOTAL</t>
  </si>
  <si>
    <t>ALD AUTOMOTIVE</t>
  </si>
  <si>
    <t xml:space="preserve">TOTAL  </t>
  </si>
  <si>
    <t xml:space="preserve">ARVAL </t>
  </si>
  <si>
    <r>
      <t>(unid.:10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euro)</t>
    </r>
  </si>
  <si>
    <t>ARVAL</t>
  </si>
  <si>
    <t xml:space="preserve">TOTAL MÊS  </t>
  </si>
  <si>
    <t xml:space="preserve">ARVAL  </t>
  </si>
  <si>
    <t xml:space="preserve">ALD AUTOMOTIVE </t>
  </si>
  <si>
    <t>RCICOM</t>
  </si>
  <si>
    <t xml:space="preserve">LEASYS </t>
  </si>
  <si>
    <t>KINTO</t>
  </si>
  <si>
    <t>Quota Mercado 2023</t>
  </si>
  <si>
    <t>QUADRO  1  -   PRODUÇÃO MENSAL COM INVESTIMENTO  -  SETEMBRO  2023-22</t>
  </si>
  <si>
    <t>QUADRO  2  -   PRODUÇÃO ACUMULADA COM INVESTIMENTO  - SETEMBRO  2023-22</t>
  </si>
  <si>
    <t>QUADRO  3  -  FROTA COM INVESTIMENTO  -  SETEMBRO  2023-22</t>
  </si>
  <si>
    <t>TOTAL ACUM  SET 2022</t>
  </si>
  <si>
    <t>TOTAL ACUM  SET 2023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</si>
</sst>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\ &quot;Esc.&quot;;\-#,##0\ &quot;Esc.&quot;"/>
    <numFmt numFmtId="173" formatCode="#,##0\ &quot;Esc.&quot;;[Red]\-#,##0\ &quot;Esc.&quot;"/>
    <numFmt numFmtId="174" formatCode="#,##0.00\ &quot;Esc.&quot;;\-#,##0.00\ &quot;Esc.&quot;"/>
    <numFmt numFmtId="175" formatCode="#,##0.00\ &quot;Esc.&quot;;[Red]\-#,##0.00\ &quot;Esc.&quot;"/>
    <numFmt numFmtId="176" formatCode="_-* #,##0\ &quot;Esc.&quot;_-;\-* #,##0\ &quot;Esc.&quot;_-;_-* &quot;-&quot;\ &quot;Esc.&quot;_-;_-@_-"/>
    <numFmt numFmtId="177" formatCode="_-* #,##0\ _E_s_c_._-;\-* #,##0\ _E_s_c_._-;_-* &quot;-&quot;\ _E_s_c_._-;_-@_-"/>
    <numFmt numFmtId="178" formatCode="_-* #,##0.00\ &quot;Esc.&quot;_-;\-* #,##0.00\ &quot;Esc.&quot;_-;_-* &quot;-&quot;??\ &quot;Esc.&quot;_-;_-@_-"/>
    <numFmt numFmtId="179" formatCode="_-* #,##0.00\ _E_s_c_._-;\-* #,##0.00\ _E_s_c_._-;_-* &quot;-&quot;??\ _E_s_c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\(0\)"/>
    <numFmt numFmtId="189" formatCode="0.0%"/>
    <numFmt numFmtId="190" formatCode="_(* #,##0.00_);_(* \(#,##0.00\);_(* &quot;/&quot;??_);_(@_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16" borderId="4" applyNumberFormat="0" applyAlignment="0" applyProtection="0"/>
    <xf numFmtId="0" fontId="7" fillId="0" borderId="5" applyNumberFormat="0" applyFill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7" borderId="4" applyNumberFormat="0" applyAlignment="0" applyProtection="0"/>
    <xf numFmtId="0" fontId="10" fillId="3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12" fillId="16" borderId="7" applyNumberFormat="0" applyAlignment="0" applyProtection="0"/>
    <xf numFmtId="185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187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10" xfId="0" applyBorder="1" applyAlignment="1">
      <alignment/>
    </xf>
    <xf numFmtId="0" fontId="20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188" fontId="24" fillId="0" borderId="12" xfId="0" applyNumberFormat="1" applyFont="1" applyBorder="1" applyAlignment="1">
      <alignment horizontal="center"/>
    </xf>
    <xf numFmtId="188" fontId="24" fillId="0" borderId="13" xfId="0" applyNumberFormat="1" applyFont="1" applyBorder="1" applyAlignment="1">
      <alignment horizontal="center"/>
    </xf>
    <xf numFmtId="188" fontId="24" fillId="0" borderId="14" xfId="0" applyNumberFormat="1" applyFont="1" applyBorder="1" applyAlignment="1">
      <alignment horizontal="center"/>
    </xf>
    <xf numFmtId="188" fontId="24" fillId="0" borderId="15" xfId="0" applyNumberFormat="1" applyFont="1" applyBorder="1" applyAlignment="1">
      <alignment horizontal="center"/>
    </xf>
    <xf numFmtId="188" fontId="25" fillId="0" borderId="16" xfId="0" applyNumberFormat="1" applyFont="1" applyBorder="1" applyAlignment="1">
      <alignment horizontal="center"/>
    </xf>
    <xf numFmtId="188" fontId="25" fillId="0" borderId="15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189" fontId="0" fillId="0" borderId="0" xfId="0" applyNumberFormat="1" applyBorder="1" applyAlignment="1">
      <alignment/>
    </xf>
    <xf numFmtId="189" fontId="0" fillId="0" borderId="21" xfId="0" applyNumberFormat="1" applyBorder="1" applyAlignment="1">
      <alignment/>
    </xf>
    <xf numFmtId="0" fontId="0" fillId="0" borderId="23" xfId="0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189" fontId="0" fillId="0" borderId="28" xfId="0" applyNumberFormat="1" applyBorder="1" applyAlignment="1">
      <alignment/>
    </xf>
    <xf numFmtId="189" fontId="0" fillId="0" borderId="26" xfId="0" applyNumberFormat="1" applyBorder="1" applyAlignment="1">
      <alignment/>
    </xf>
    <xf numFmtId="0" fontId="0" fillId="0" borderId="23" xfId="0" applyFont="1" applyBorder="1" applyAlignment="1">
      <alignment/>
    </xf>
    <xf numFmtId="0" fontId="20" fillId="0" borderId="29" xfId="0" applyFont="1" applyBorder="1" applyAlignment="1">
      <alignment horizontal="right"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189" fontId="0" fillId="0" borderId="34" xfId="0" applyNumberFormat="1" applyBorder="1" applyAlignment="1">
      <alignment/>
    </xf>
    <xf numFmtId="189" fontId="0" fillId="0" borderId="33" xfId="0" applyNumberFormat="1" applyBorder="1" applyAlignment="1">
      <alignment/>
    </xf>
    <xf numFmtId="188" fontId="25" fillId="0" borderId="35" xfId="0" applyNumberFormat="1" applyFont="1" applyBorder="1" applyAlignment="1">
      <alignment horizontal="center"/>
    </xf>
    <xf numFmtId="188" fontId="25" fillId="0" borderId="14" xfId="0" applyNumberFormat="1" applyFont="1" applyBorder="1" applyAlignment="1">
      <alignment horizontal="center"/>
    </xf>
    <xf numFmtId="0" fontId="0" fillId="0" borderId="36" xfId="0" applyBorder="1" applyAlignment="1">
      <alignment/>
    </xf>
    <xf numFmtId="3" fontId="0" fillId="0" borderId="37" xfId="0" applyNumberFormat="1" applyBorder="1" applyAlignment="1">
      <alignment/>
    </xf>
    <xf numFmtId="3" fontId="0" fillId="0" borderId="38" xfId="0" applyNumberFormat="1" applyBorder="1" applyAlignment="1">
      <alignment/>
    </xf>
    <xf numFmtId="0" fontId="20" fillId="0" borderId="39" xfId="51" applyFont="1" applyBorder="1" applyAlignment="1">
      <alignment horizontal="right"/>
      <protection/>
    </xf>
    <xf numFmtId="0" fontId="20" fillId="0" borderId="29" xfId="51" applyFont="1" applyBorder="1" applyAlignment="1">
      <alignment horizontal="right"/>
      <protection/>
    </xf>
    <xf numFmtId="0" fontId="20" fillId="0" borderId="0" xfId="0" applyFont="1" applyAlignment="1">
      <alignment/>
    </xf>
    <xf numFmtId="0" fontId="27" fillId="0" borderId="23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0" fillId="0" borderId="40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42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4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7" fontId="20" fillId="0" borderId="10" xfId="0" applyNumberFormat="1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20" fillId="0" borderId="46" xfId="0" applyFont="1" applyBorder="1" applyAlignment="1">
      <alignment horizontal="center"/>
    </xf>
    <xf numFmtId="0" fontId="20" fillId="0" borderId="47" xfId="0" applyFont="1" applyBorder="1" applyAlignment="1">
      <alignment horizontal="center"/>
    </xf>
  </cellXfs>
  <cellStyles count="48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rmal 2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19"/>
  <sheetViews>
    <sheetView tabSelected="1" zoomScale="68" zoomScaleNormal="68" zoomScalePageLayoutView="0" workbookViewId="0" topLeftCell="A1">
      <selection activeCell="O14" sqref="O14"/>
    </sheetView>
  </sheetViews>
  <sheetFormatPr defaultColWidth="9.140625" defaultRowHeight="12.75"/>
  <cols>
    <col min="1" max="1" width="3.28125" style="0" customWidth="1"/>
    <col min="2" max="2" width="21.00390625" style="0" customWidth="1"/>
    <col min="3" max="3" width="10.57421875" style="0" customWidth="1"/>
    <col min="4" max="4" width="10.28125" style="0" customWidth="1"/>
    <col min="5" max="5" width="9.8515625" style="0" customWidth="1"/>
    <col min="6" max="6" width="11.00390625" style="0" customWidth="1"/>
    <col min="7" max="7" width="10.28125" style="0" customWidth="1"/>
    <col min="8" max="9" width="10.421875" style="0" customWidth="1"/>
    <col min="10" max="14" width="10.28125" style="0" customWidth="1"/>
    <col min="15" max="15" width="9.57421875" style="0" customWidth="1"/>
    <col min="16" max="16" width="9.28125" style="0" customWidth="1"/>
    <col min="17" max="18" width="9.8515625" style="0" customWidth="1"/>
  </cols>
  <sheetData>
    <row r="2" spans="2:18" ht="21.75" customHeight="1">
      <c r="B2" s="57" t="s">
        <v>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2:15" ht="1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8" ht="20.25" customHeight="1">
      <c r="B4" s="58" t="s">
        <v>26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</row>
    <row r="5" spans="2:18" ht="21.75" customHeight="1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</row>
    <row r="6" spans="2:18" ht="16.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Q6" s="46" t="s">
        <v>17</v>
      </c>
      <c r="R6" s="47"/>
    </row>
    <row r="7" spans="2:18" ht="16.5" customHeight="1">
      <c r="B7" s="3"/>
      <c r="C7" s="59">
        <v>44805</v>
      </c>
      <c r="D7" s="60"/>
      <c r="E7" s="60"/>
      <c r="F7" s="60"/>
      <c r="G7" s="60"/>
      <c r="H7" s="60"/>
      <c r="I7" s="59">
        <v>45170</v>
      </c>
      <c r="J7" s="60"/>
      <c r="K7" s="60"/>
      <c r="L7" s="60"/>
      <c r="M7" s="60"/>
      <c r="N7" s="61"/>
      <c r="O7" s="62" t="s">
        <v>13</v>
      </c>
      <c r="P7" s="63"/>
      <c r="Q7" s="63"/>
      <c r="R7" s="64"/>
    </row>
    <row r="8" spans="2:18" ht="16.5" customHeight="1">
      <c r="B8" s="4" t="s">
        <v>1</v>
      </c>
      <c r="C8" s="48" t="s">
        <v>3</v>
      </c>
      <c r="D8" s="49"/>
      <c r="E8" s="50"/>
      <c r="F8" s="51" t="s">
        <v>12</v>
      </c>
      <c r="G8" s="49"/>
      <c r="H8" s="52"/>
      <c r="I8" s="48" t="s">
        <v>3</v>
      </c>
      <c r="J8" s="49"/>
      <c r="K8" s="50"/>
      <c r="L8" s="51" t="s">
        <v>12</v>
      </c>
      <c r="M8" s="49"/>
      <c r="N8" s="52"/>
      <c r="O8" s="53" t="s">
        <v>4</v>
      </c>
      <c r="P8" s="54"/>
      <c r="Q8" s="55" t="s">
        <v>25</v>
      </c>
      <c r="R8" s="56"/>
    </row>
    <row r="9" spans="2:18" ht="16.5" customHeight="1">
      <c r="B9" s="5"/>
      <c r="C9" s="6" t="s">
        <v>5</v>
      </c>
      <c r="D9" s="7" t="s">
        <v>6</v>
      </c>
      <c r="E9" s="7" t="s">
        <v>7</v>
      </c>
      <c r="F9" s="7" t="s">
        <v>5</v>
      </c>
      <c r="G9" s="8" t="s">
        <v>6</v>
      </c>
      <c r="H9" s="9" t="s">
        <v>7</v>
      </c>
      <c r="I9" s="6" t="s">
        <v>5</v>
      </c>
      <c r="J9" s="7" t="s">
        <v>6</v>
      </c>
      <c r="K9" s="7" t="s">
        <v>7</v>
      </c>
      <c r="L9" s="7" t="s">
        <v>5</v>
      </c>
      <c r="M9" s="8" t="s">
        <v>6</v>
      </c>
      <c r="N9" s="9" t="s">
        <v>7</v>
      </c>
      <c r="O9" s="10" t="s">
        <v>9</v>
      </c>
      <c r="P9" s="11" t="s">
        <v>8</v>
      </c>
      <c r="Q9" s="36" t="s">
        <v>9</v>
      </c>
      <c r="R9" s="11" t="s">
        <v>8</v>
      </c>
    </row>
    <row r="10" spans="2:18" ht="27.75" customHeight="1">
      <c r="B10" s="38" t="s">
        <v>14</v>
      </c>
      <c r="C10" s="18">
        <v>240</v>
      </c>
      <c r="D10" s="15">
        <v>34</v>
      </c>
      <c r="E10" s="22">
        <f aca="true" t="shared" si="0" ref="E10:E16">C10+D10</f>
        <v>274</v>
      </c>
      <c r="F10" s="15">
        <v>6879</v>
      </c>
      <c r="G10" s="16">
        <v>746</v>
      </c>
      <c r="H10" s="17">
        <f aca="true" t="shared" si="1" ref="H10:H16">F10+G10</f>
        <v>7625</v>
      </c>
      <c r="I10" s="18">
        <v>408</v>
      </c>
      <c r="J10" s="15">
        <v>20</v>
      </c>
      <c r="K10" s="15">
        <f aca="true" t="shared" si="2" ref="K10:K16">I10+J10</f>
        <v>428</v>
      </c>
      <c r="L10" s="15">
        <v>12509</v>
      </c>
      <c r="M10" s="16">
        <v>461</v>
      </c>
      <c r="N10" s="17">
        <f aca="true" t="shared" si="3" ref="N10:N16">L10+M10</f>
        <v>12970</v>
      </c>
      <c r="O10" s="19">
        <f aca="true" t="shared" si="4" ref="O10:O15">(K10-E10)/E10</f>
        <v>0.5620437956204379</v>
      </c>
      <c r="P10" s="20">
        <f aca="true" t="shared" si="5" ref="P10:P15">(N10-H10)/H10</f>
        <v>0.700983606557377</v>
      </c>
      <c r="Q10" s="19">
        <f aca="true" t="shared" si="6" ref="Q10:Q15">K10/$K$17</f>
        <v>0.1320580067880284</v>
      </c>
      <c r="R10" s="20">
        <f aca="true" t="shared" si="7" ref="R10:R15">N10/$N$17</f>
        <v>0.1375079007406693</v>
      </c>
    </row>
    <row r="11" spans="2:18" ht="27.75" customHeight="1">
      <c r="B11" s="28" t="s">
        <v>20</v>
      </c>
      <c r="C11" s="25">
        <v>170</v>
      </c>
      <c r="D11" s="22">
        <v>82</v>
      </c>
      <c r="E11" s="22">
        <f t="shared" si="0"/>
        <v>252</v>
      </c>
      <c r="F11" s="22">
        <v>5169</v>
      </c>
      <c r="G11" s="23">
        <v>1227</v>
      </c>
      <c r="H11" s="24">
        <f t="shared" si="1"/>
        <v>6396</v>
      </c>
      <c r="I11" s="25">
        <v>273</v>
      </c>
      <c r="J11" s="22">
        <v>83</v>
      </c>
      <c r="K11" s="22">
        <f t="shared" si="2"/>
        <v>356</v>
      </c>
      <c r="L11" s="22">
        <v>8136</v>
      </c>
      <c r="M11" s="23">
        <v>1754</v>
      </c>
      <c r="N11" s="24">
        <f t="shared" si="3"/>
        <v>9890</v>
      </c>
      <c r="O11" s="26">
        <f t="shared" si="4"/>
        <v>0.4126984126984127</v>
      </c>
      <c r="P11" s="27">
        <f t="shared" si="5"/>
        <v>0.5462789243277049</v>
      </c>
      <c r="Q11" s="26">
        <f t="shared" si="6"/>
        <v>0.10984264116013576</v>
      </c>
      <c r="R11" s="27">
        <f t="shared" si="7"/>
        <v>0.10485375006362523</v>
      </c>
    </row>
    <row r="12" spans="2:18" ht="27.75" customHeight="1">
      <c r="B12" s="21" t="s">
        <v>24</v>
      </c>
      <c r="C12" s="25">
        <v>167</v>
      </c>
      <c r="D12" s="22">
        <v>26</v>
      </c>
      <c r="E12" s="22">
        <f t="shared" si="0"/>
        <v>193</v>
      </c>
      <c r="F12" s="22">
        <v>4766</v>
      </c>
      <c r="G12" s="22">
        <v>512</v>
      </c>
      <c r="H12" s="24">
        <f t="shared" si="1"/>
        <v>5278</v>
      </c>
      <c r="I12" s="25">
        <v>380</v>
      </c>
      <c r="J12" s="22">
        <v>124</v>
      </c>
      <c r="K12" s="22">
        <f t="shared" si="2"/>
        <v>504</v>
      </c>
      <c r="L12" s="22">
        <v>10777</v>
      </c>
      <c r="M12" s="23">
        <v>2731</v>
      </c>
      <c r="N12" s="24">
        <f t="shared" si="3"/>
        <v>13508</v>
      </c>
      <c r="O12" s="26">
        <f t="shared" si="4"/>
        <v>1.61139896373057</v>
      </c>
      <c r="P12" s="27">
        <f t="shared" si="5"/>
        <v>1.559302766199318</v>
      </c>
      <c r="Q12" s="26">
        <f t="shared" si="6"/>
        <v>0.15550755939524838</v>
      </c>
      <c r="R12" s="27">
        <f t="shared" si="7"/>
        <v>0.14321177511217892</v>
      </c>
    </row>
    <row r="13" spans="2:18" ht="27.75" customHeight="1">
      <c r="B13" s="21" t="s">
        <v>10</v>
      </c>
      <c r="C13" s="25">
        <v>742</v>
      </c>
      <c r="D13" s="22">
        <v>86</v>
      </c>
      <c r="E13" s="22">
        <f t="shared" si="0"/>
        <v>828</v>
      </c>
      <c r="F13" s="22">
        <v>22301</v>
      </c>
      <c r="G13" s="22">
        <v>1616</v>
      </c>
      <c r="H13" s="24">
        <f t="shared" si="1"/>
        <v>23917</v>
      </c>
      <c r="I13" s="25">
        <v>1157</v>
      </c>
      <c r="J13" s="22">
        <v>97</v>
      </c>
      <c r="K13" s="22">
        <f t="shared" si="2"/>
        <v>1254</v>
      </c>
      <c r="L13" s="22">
        <v>36222</v>
      </c>
      <c r="M13" s="23">
        <v>2425</v>
      </c>
      <c r="N13" s="24">
        <f t="shared" si="3"/>
        <v>38647</v>
      </c>
      <c r="O13" s="26">
        <f t="shared" si="4"/>
        <v>0.5144927536231884</v>
      </c>
      <c r="P13" s="27">
        <f t="shared" si="5"/>
        <v>0.6158799180499227</v>
      </c>
      <c r="Q13" s="26">
        <f t="shared" si="6"/>
        <v>0.3869176180191299</v>
      </c>
      <c r="R13" s="27">
        <f t="shared" si="7"/>
        <v>0.40973537701809143</v>
      </c>
    </row>
    <row r="14" spans="2:18" ht="27.75" customHeight="1">
      <c r="B14" s="28" t="s">
        <v>23</v>
      </c>
      <c r="C14" s="25">
        <v>61</v>
      </c>
      <c r="D14" s="22">
        <v>4</v>
      </c>
      <c r="E14" s="22">
        <f t="shared" si="0"/>
        <v>65</v>
      </c>
      <c r="F14" s="22">
        <v>1108</v>
      </c>
      <c r="G14" s="22">
        <v>108</v>
      </c>
      <c r="H14" s="24">
        <f t="shared" si="1"/>
        <v>1216</v>
      </c>
      <c r="I14" s="25">
        <v>126</v>
      </c>
      <c r="J14" s="22">
        <v>33</v>
      </c>
      <c r="K14" s="22">
        <f t="shared" si="2"/>
        <v>159</v>
      </c>
      <c r="L14" s="22">
        <v>2538</v>
      </c>
      <c r="M14" s="23">
        <v>613</v>
      </c>
      <c r="N14" s="24">
        <f t="shared" si="3"/>
        <v>3151</v>
      </c>
      <c r="O14" s="26">
        <f>(K14-E14)/E14</f>
        <v>1.4461538461538461</v>
      </c>
      <c r="P14" s="27">
        <f>(N14-H14)/H14</f>
        <v>1.591282894736842</v>
      </c>
      <c r="Q14" s="26">
        <f t="shared" si="6"/>
        <v>0.04905893242826288</v>
      </c>
      <c r="R14" s="27">
        <f t="shared" si="7"/>
        <v>0.03340689246213176</v>
      </c>
    </row>
    <row r="15" spans="2:18" ht="27.75" customHeight="1">
      <c r="B15" s="21" t="s">
        <v>11</v>
      </c>
      <c r="C15" s="25">
        <v>206</v>
      </c>
      <c r="D15" s="22">
        <v>18</v>
      </c>
      <c r="E15" s="22">
        <f t="shared" si="0"/>
        <v>224</v>
      </c>
      <c r="F15" s="22">
        <v>7106</v>
      </c>
      <c r="G15" s="22">
        <v>349</v>
      </c>
      <c r="H15" s="24">
        <f t="shared" si="1"/>
        <v>7455</v>
      </c>
      <c r="I15" s="25">
        <v>399</v>
      </c>
      <c r="J15" s="22">
        <v>34</v>
      </c>
      <c r="K15" s="22">
        <f t="shared" si="2"/>
        <v>433</v>
      </c>
      <c r="L15" s="22">
        <v>13247</v>
      </c>
      <c r="M15" s="23">
        <v>777</v>
      </c>
      <c r="N15" s="24">
        <f t="shared" si="3"/>
        <v>14024</v>
      </c>
      <c r="O15" s="26">
        <f t="shared" si="4"/>
        <v>0.9330357142857143</v>
      </c>
      <c r="P15" s="27">
        <f t="shared" si="5"/>
        <v>0.8811535881958417</v>
      </c>
      <c r="Q15" s="26">
        <f t="shared" si="6"/>
        <v>0.1336007405121876</v>
      </c>
      <c r="R15" s="27">
        <f t="shared" si="7"/>
        <v>0.14868240555028112</v>
      </c>
    </row>
    <row r="16" spans="2:18" ht="27.75" customHeight="1" thickBot="1">
      <c r="B16" s="5" t="s">
        <v>22</v>
      </c>
      <c r="C16" s="25">
        <v>30</v>
      </c>
      <c r="D16" s="15">
        <v>11</v>
      </c>
      <c r="E16" s="22">
        <f t="shared" si="0"/>
        <v>41</v>
      </c>
      <c r="F16" s="15">
        <v>632.22</v>
      </c>
      <c r="G16" s="16">
        <v>221.726</v>
      </c>
      <c r="H16" s="24">
        <f t="shared" si="1"/>
        <v>853.946</v>
      </c>
      <c r="I16" s="18">
        <v>91</v>
      </c>
      <c r="J16" s="15">
        <v>16</v>
      </c>
      <c r="K16" s="22">
        <f t="shared" si="2"/>
        <v>107</v>
      </c>
      <c r="L16" s="15">
        <v>1801.343</v>
      </c>
      <c r="M16" s="16">
        <v>330.51</v>
      </c>
      <c r="N16" s="24">
        <f t="shared" si="3"/>
        <v>2131.853</v>
      </c>
      <c r="O16" s="26">
        <f>(K16-E16)/E16</f>
        <v>1.6097560975609757</v>
      </c>
      <c r="P16" s="27">
        <f>(N16-H16)/H16</f>
        <v>1.4964728448871476</v>
      </c>
      <c r="Q16" s="26">
        <f>K16/$K$17</f>
        <v>0.0330145016970071</v>
      </c>
      <c r="R16" s="27">
        <f>N16/$N$17</f>
        <v>0.02260189905302221</v>
      </c>
    </row>
    <row r="17" spans="2:18" ht="34.5" customHeight="1" thickBot="1">
      <c r="B17" s="41" t="s">
        <v>19</v>
      </c>
      <c r="C17" s="40">
        <f>SUM(C10:C16)</f>
        <v>1616</v>
      </c>
      <c r="D17" s="31">
        <f aca="true" t="shared" si="8" ref="D17:N17">SUM(D10:D16)</f>
        <v>261</v>
      </c>
      <c r="E17" s="31">
        <f t="shared" si="8"/>
        <v>1877</v>
      </c>
      <c r="F17" s="31">
        <f t="shared" si="8"/>
        <v>47961.22</v>
      </c>
      <c r="G17" s="32">
        <f t="shared" si="8"/>
        <v>4779.726</v>
      </c>
      <c r="H17" s="33">
        <f t="shared" si="8"/>
        <v>52740.946</v>
      </c>
      <c r="I17" s="30">
        <f t="shared" si="8"/>
        <v>2834</v>
      </c>
      <c r="J17" s="31">
        <f t="shared" si="8"/>
        <v>407</v>
      </c>
      <c r="K17" s="31">
        <f t="shared" si="8"/>
        <v>3241</v>
      </c>
      <c r="L17" s="31">
        <f t="shared" si="8"/>
        <v>85230.343</v>
      </c>
      <c r="M17" s="32">
        <f t="shared" si="8"/>
        <v>9091.51</v>
      </c>
      <c r="N17" s="33">
        <f t="shared" si="8"/>
        <v>94321.853</v>
      </c>
      <c r="O17" s="34">
        <f>(K17-E17)/E17</f>
        <v>0.7266915290356952</v>
      </c>
      <c r="P17" s="35">
        <f>(N17-H17)/H17</f>
        <v>0.7883989604585401</v>
      </c>
      <c r="Q17" s="34">
        <f>SUM(Q10:Q16)</f>
        <v>1</v>
      </c>
      <c r="R17" s="35">
        <f>SUM(R10:R16)</f>
        <v>1</v>
      </c>
    </row>
    <row r="18" spans="2:18" ht="16.5" customHeight="1"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</row>
    <row r="19" ht="21" customHeight="1">
      <c r="B19" s="43"/>
    </row>
  </sheetData>
  <sheetProtection/>
  <mergeCells count="14">
    <mergeCell ref="B2:R2"/>
    <mergeCell ref="B4:R4"/>
    <mergeCell ref="B5:R5"/>
    <mergeCell ref="C7:H7"/>
    <mergeCell ref="I7:N7"/>
    <mergeCell ref="O7:R7"/>
    <mergeCell ref="B18:R18"/>
    <mergeCell ref="Q6:R6"/>
    <mergeCell ref="C8:E8"/>
    <mergeCell ref="F8:H8"/>
    <mergeCell ref="I8:K8"/>
    <mergeCell ref="L8:N8"/>
    <mergeCell ref="O8:P8"/>
    <mergeCell ref="Q8:R8"/>
  </mergeCells>
  <printOptions horizontalCentered="1" verticalCentered="1"/>
  <pageMargins left="0.1968503937007874" right="0.2362204724409449" top="0.7480314960629921" bottom="0.6692913385826772" header="0.5118110236220472" footer="0.5118110236220472"/>
  <pageSetup fitToHeight="1" fitToWidth="1" horizontalDpi="600" verticalDpi="600" orientation="landscape" paperSize="9" scale="77" r:id="rId1"/>
  <headerFooter alignWithMargins="0">
    <oddFooter>&amp;L&amp;D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19"/>
  <sheetViews>
    <sheetView zoomScale="69" zoomScaleNormal="69" zoomScalePageLayoutView="0" workbookViewId="0" topLeftCell="A1">
      <selection activeCell="L10" sqref="L10:M16"/>
    </sheetView>
  </sheetViews>
  <sheetFormatPr defaultColWidth="9.140625" defaultRowHeight="12.75"/>
  <cols>
    <col min="1" max="1" width="3.28125" style="0" customWidth="1"/>
    <col min="2" max="2" width="20.57421875" style="0" customWidth="1"/>
    <col min="3" max="3" width="10.28125" style="0" customWidth="1"/>
    <col min="4" max="5" width="9.8515625" style="0" customWidth="1"/>
    <col min="6" max="6" width="11.00390625" style="0" customWidth="1"/>
    <col min="7" max="7" width="10.28125" style="0" customWidth="1"/>
    <col min="8" max="9" width="10.421875" style="0" customWidth="1"/>
    <col min="10" max="13" width="10.28125" style="0" customWidth="1"/>
    <col min="14" max="14" width="11.57421875" style="0" customWidth="1"/>
    <col min="15" max="16" width="9.00390625" style="0" customWidth="1"/>
  </cols>
  <sheetData>
    <row r="2" spans="2:18" ht="21.75" customHeight="1">
      <c r="B2" s="57" t="s">
        <v>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2:15" ht="1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8" ht="20.25" customHeight="1">
      <c r="B4" s="58" t="s">
        <v>27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</row>
    <row r="5" spans="2:18" ht="21.75" customHeight="1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</row>
    <row r="6" spans="2:18" ht="16.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Q6" s="46" t="s">
        <v>17</v>
      </c>
      <c r="R6" s="47"/>
    </row>
    <row r="7" spans="2:18" ht="16.5" customHeight="1">
      <c r="B7" s="3"/>
      <c r="C7" s="59" t="s">
        <v>29</v>
      </c>
      <c r="D7" s="60"/>
      <c r="E7" s="60"/>
      <c r="F7" s="60"/>
      <c r="G7" s="60"/>
      <c r="H7" s="60"/>
      <c r="I7" s="59" t="s">
        <v>30</v>
      </c>
      <c r="J7" s="60"/>
      <c r="K7" s="60"/>
      <c r="L7" s="60"/>
      <c r="M7" s="60"/>
      <c r="N7" s="60"/>
      <c r="O7" s="62" t="s">
        <v>13</v>
      </c>
      <c r="P7" s="63"/>
      <c r="Q7" s="63"/>
      <c r="R7" s="64"/>
    </row>
    <row r="8" spans="2:18" ht="16.5" customHeight="1">
      <c r="B8" s="4" t="s">
        <v>1</v>
      </c>
      <c r="C8" s="48" t="s">
        <v>3</v>
      </c>
      <c r="D8" s="49"/>
      <c r="E8" s="50"/>
      <c r="F8" s="51" t="s">
        <v>12</v>
      </c>
      <c r="G8" s="49"/>
      <c r="H8" s="52"/>
      <c r="I8" s="48" t="s">
        <v>3</v>
      </c>
      <c r="J8" s="49"/>
      <c r="K8" s="50"/>
      <c r="L8" s="51" t="s">
        <v>12</v>
      </c>
      <c r="M8" s="49"/>
      <c r="N8" s="52"/>
      <c r="O8" s="53" t="s">
        <v>4</v>
      </c>
      <c r="P8" s="54"/>
      <c r="Q8" s="55" t="s">
        <v>25</v>
      </c>
      <c r="R8" s="56"/>
    </row>
    <row r="9" spans="2:18" ht="16.5" customHeight="1">
      <c r="B9" s="5"/>
      <c r="C9" s="6" t="s">
        <v>5</v>
      </c>
      <c r="D9" s="7" t="s">
        <v>6</v>
      </c>
      <c r="E9" s="7" t="s">
        <v>7</v>
      </c>
      <c r="F9" s="7" t="s">
        <v>5</v>
      </c>
      <c r="G9" s="8" t="s">
        <v>6</v>
      </c>
      <c r="H9" s="9" t="s">
        <v>7</v>
      </c>
      <c r="I9" s="6" t="s">
        <v>5</v>
      </c>
      <c r="J9" s="7" t="s">
        <v>6</v>
      </c>
      <c r="K9" s="7" t="s">
        <v>7</v>
      </c>
      <c r="L9" s="7" t="s">
        <v>5</v>
      </c>
      <c r="M9" s="8" t="s">
        <v>6</v>
      </c>
      <c r="N9" s="9" t="s">
        <v>7</v>
      </c>
      <c r="O9" s="10" t="s">
        <v>9</v>
      </c>
      <c r="P9" s="11" t="s">
        <v>8</v>
      </c>
      <c r="Q9" s="36" t="s">
        <v>9</v>
      </c>
      <c r="R9" s="11" t="s">
        <v>8</v>
      </c>
    </row>
    <row r="10" spans="2:18" ht="27.75" customHeight="1">
      <c r="B10" s="12" t="s">
        <v>21</v>
      </c>
      <c r="C10" s="18">
        <v>2774</v>
      </c>
      <c r="D10" s="15">
        <v>460</v>
      </c>
      <c r="E10" s="15">
        <f aca="true" t="shared" si="0" ref="E10:E16">C10+D10</f>
        <v>3234</v>
      </c>
      <c r="F10" s="15">
        <v>67518</v>
      </c>
      <c r="G10" s="16">
        <v>9813</v>
      </c>
      <c r="H10" s="17">
        <f aca="true" t="shared" si="1" ref="H10:H16">F10+G10</f>
        <v>77331</v>
      </c>
      <c r="I10" s="18">
        <v>3461</v>
      </c>
      <c r="J10" s="15">
        <v>260</v>
      </c>
      <c r="K10" s="15">
        <f aca="true" t="shared" si="2" ref="K10:K15">I10+J10</f>
        <v>3721</v>
      </c>
      <c r="L10" s="15">
        <v>96893.30252000001</v>
      </c>
      <c r="M10" s="16">
        <v>6589.22587</v>
      </c>
      <c r="N10" s="17">
        <f aca="true" t="shared" si="3" ref="N10:N15">L10+M10</f>
        <v>103482.52839</v>
      </c>
      <c r="O10" s="19">
        <f aca="true" t="shared" si="4" ref="O10:O17">(K10-E10)/E10</f>
        <v>0.15058750773036486</v>
      </c>
      <c r="P10" s="20">
        <f aca="true" t="shared" si="5" ref="P10:P17">(N10-H10)/H10</f>
        <v>0.33817651898979717</v>
      </c>
      <c r="Q10" s="19">
        <f aca="true" t="shared" si="6" ref="Q10:Q15">K10/$K$17</f>
        <v>0.15065387262642213</v>
      </c>
      <c r="R10" s="20">
        <f aca="true" t="shared" si="7" ref="R10:R15">N10/$N$17</f>
        <v>0.14890487175767958</v>
      </c>
    </row>
    <row r="11" spans="2:18" ht="27.75" customHeight="1">
      <c r="B11" s="28" t="s">
        <v>16</v>
      </c>
      <c r="C11" s="25">
        <v>2048</v>
      </c>
      <c r="D11" s="22">
        <v>467</v>
      </c>
      <c r="E11" s="22">
        <f t="shared" si="0"/>
        <v>2515</v>
      </c>
      <c r="F11" s="22">
        <v>58192</v>
      </c>
      <c r="G11" s="23">
        <v>8563</v>
      </c>
      <c r="H11" s="24">
        <f t="shared" si="1"/>
        <v>66755</v>
      </c>
      <c r="I11" s="25">
        <v>2684</v>
      </c>
      <c r="J11" s="22">
        <v>820</v>
      </c>
      <c r="K11" s="22">
        <f t="shared" si="2"/>
        <v>3504</v>
      </c>
      <c r="L11" s="22">
        <v>78716.22919000001</v>
      </c>
      <c r="M11" s="23">
        <v>15429.066350000001</v>
      </c>
      <c r="N11" s="24">
        <f t="shared" si="3"/>
        <v>94145.29554000002</v>
      </c>
      <c r="O11" s="26">
        <f t="shared" si="4"/>
        <v>0.39324055666003976</v>
      </c>
      <c r="P11" s="27">
        <f t="shared" si="5"/>
        <v>0.4103107713279907</v>
      </c>
      <c r="Q11" s="26">
        <f t="shared" si="6"/>
        <v>0.14186809182558</v>
      </c>
      <c r="R11" s="27">
        <f t="shared" si="7"/>
        <v>0.13546917897231467</v>
      </c>
    </row>
    <row r="12" spans="2:18" ht="27.75" customHeight="1">
      <c r="B12" s="21" t="s">
        <v>24</v>
      </c>
      <c r="C12" s="25">
        <v>1334</v>
      </c>
      <c r="D12" s="22">
        <v>515</v>
      </c>
      <c r="E12" s="23">
        <f t="shared" si="0"/>
        <v>1849</v>
      </c>
      <c r="F12" s="22">
        <v>32965</v>
      </c>
      <c r="G12" s="22">
        <v>8467</v>
      </c>
      <c r="H12" s="24">
        <f t="shared" si="1"/>
        <v>41432</v>
      </c>
      <c r="I12" s="25">
        <v>2400</v>
      </c>
      <c r="J12" s="22">
        <v>494</v>
      </c>
      <c r="K12" s="22">
        <f t="shared" si="2"/>
        <v>2894</v>
      </c>
      <c r="L12" s="22">
        <v>62332</v>
      </c>
      <c r="M12" s="23">
        <v>10471</v>
      </c>
      <c r="N12" s="24">
        <f t="shared" si="3"/>
        <v>72803</v>
      </c>
      <c r="O12" s="26">
        <f t="shared" si="4"/>
        <v>0.5651703623580314</v>
      </c>
      <c r="P12" s="27">
        <f t="shared" si="5"/>
        <v>0.7571683722726396</v>
      </c>
      <c r="Q12" s="26">
        <f t="shared" si="6"/>
        <v>0.11717073565731406</v>
      </c>
      <c r="R12" s="27">
        <f t="shared" si="7"/>
        <v>0.10475895348940792</v>
      </c>
    </row>
    <row r="13" spans="2:18" ht="27.75" customHeight="1">
      <c r="B13" s="21" t="s">
        <v>10</v>
      </c>
      <c r="C13" s="25">
        <v>7361</v>
      </c>
      <c r="D13" s="22">
        <v>1703</v>
      </c>
      <c r="E13" s="22">
        <f t="shared" si="0"/>
        <v>9064</v>
      </c>
      <c r="F13" s="22">
        <v>196199</v>
      </c>
      <c r="G13" s="22">
        <v>29258</v>
      </c>
      <c r="H13" s="24">
        <f t="shared" si="1"/>
        <v>225457</v>
      </c>
      <c r="I13" s="25">
        <v>9393</v>
      </c>
      <c r="J13" s="22">
        <v>1397</v>
      </c>
      <c r="K13" s="22">
        <f t="shared" si="2"/>
        <v>10790</v>
      </c>
      <c r="L13" s="22">
        <v>289452.44091999996</v>
      </c>
      <c r="M13" s="23">
        <v>32233.55169</v>
      </c>
      <c r="N13" s="24">
        <f t="shared" si="3"/>
        <v>321685.99260999996</v>
      </c>
      <c r="O13" s="26">
        <f t="shared" si="4"/>
        <v>0.19042365401588704</v>
      </c>
      <c r="P13" s="27">
        <f t="shared" si="5"/>
        <v>0.426817497837725</v>
      </c>
      <c r="Q13" s="26">
        <f t="shared" si="6"/>
        <v>0.43685979189440866</v>
      </c>
      <c r="R13" s="27">
        <f t="shared" si="7"/>
        <v>0.46288597912208296</v>
      </c>
    </row>
    <row r="14" spans="2:18" ht="27.75" customHeight="1">
      <c r="B14" s="44" t="s">
        <v>23</v>
      </c>
      <c r="C14" s="25">
        <v>718</v>
      </c>
      <c r="D14" s="22">
        <v>55</v>
      </c>
      <c r="E14" s="22">
        <f t="shared" si="0"/>
        <v>773</v>
      </c>
      <c r="F14" s="22">
        <v>11816</v>
      </c>
      <c r="G14" s="22">
        <v>1168</v>
      </c>
      <c r="H14" s="24">
        <f t="shared" si="1"/>
        <v>12984</v>
      </c>
      <c r="I14" s="25">
        <v>435</v>
      </c>
      <c r="J14" s="22">
        <v>131</v>
      </c>
      <c r="K14" s="22">
        <f t="shared" si="2"/>
        <v>566</v>
      </c>
      <c r="L14" s="22">
        <v>8989.248810000001</v>
      </c>
      <c r="M14" s="23">
        <v>2622.48873</v>
      </c>
      <c r="N14" s="24">
        <f t="shared" si="3"/>
        <v>11611.737540000002</v>
      </c>
      <c r="O14" s="26">
        <f>(K14-E14)/E14</f>
        <v>-0.2677878395860285</v>
      </c>
      <c r="P14" s="27">
        <f>(N14-H14)/H14</f>
        <v>-0.10568872920517546</v>
      </c>
      <c r="Q14" s="26">
        <f t="shared" si="6"/>
        <v>0.02291590752662051</v>
      </c>
      <c r="R14" s="27">
        <f t="shared" si="7"/>
        <v>0.01670856246149296</v>
      </c>
    </row>
    <row r="15" spans="2:18" ht="27.75" customHeight="1">
      <c r="B15" s="21" t="s">
        <v>11</v>
      </c>
      <c r="C15" s="25">
        <v>1482</v>
      </c>
      <c r="D15" s="22">
        <v>190</v>
      </c>
      <c r="E15" s="22">
        <f t="shared" si="0"/>
        <v>1672</v>
      </c>
      <c r="F15" s="22">
        <v>46661</v>
      </c>
      <c r="G15" s="22">
        <v>4115</v>
      </c>
      <c r="H15" s="24">
        <f t="shared" si="1"/>
        <v>50776</v>
      </c>
      <c r="I15" s="25">
        <v>2383</v>
      </c>
      <c r="J15" s="22">
        <v>203</v>
      </c>
      <c r="K15" s="22">
        <f t="shared" si="2"/>
        <v>2586</v>
      </c>
      <c r="L15" s="22">
        <v>72932</v>
      </c>
      <c r="M15" s="23">
        <v>4758</v>
      </c>
      <c r="N15" s="24">
        <f t="shared" si="3"/>
        <v>77690</v>
      </c>
      <c r="O15" s="26">
        <f t="shared" si="4"/>
        <v>0.5466507177033493</v>
      </c>
      <c r="P15" s="27">
        <f t="shared" si="5"/>
        <v>0.5300535686150938</v>
      </c>
      <c r="Q15" s="26">
        <f t="shared" si="6"/>
        <v>0.10470059516579619</v>
      </c>
      <c r="R15" s="27">
        <f t="shared" si="7"/>
        <v>0.11179104015757732</v>
      </c>
    </row>
    <row r="16" spans="2:18" ht="27.75" customHeight="1" thickBot="1">
      <c r="B16" s="5" t="s">
        <v>22</v>
      </c>
      <c r="C16" s="18">
        <v>220</v>
      </c>
      <c r="D16" s="15">
        <v>39</v>
      </c>
      <c r="E16" s="22">
        <f t="shared" si="0"/>
        <v>259</v>
      </c>
      <c r="F16" s="15">
        <v>4713.043000000001</v>
      </c>
      <c r="G16" s="16">
        <v>752.054</v>
      </c>
      <c r="H16" s="24">
        <f t="shared" si="1"/>
        <v>5465.097000000001</v>
      </c>
      <c r="I16" s="18">
        <v>560</v>
      </c>
      <c r="J16" s="15">
        <v>78</v>
      </c>
      <c r="K16" s="22">
        <f>I16+J16</f>
        <v>638</v>
      </c>
      <c r="L16" s="22">
        <v>12044.189</v>
      </c>
      <c r="M16" s="23">
        <v>1494.5620000000001</v>
      </c>
      <c r="N16" s="24">
        <f>L16+M16</f>
        <v>13538.751</v>
      </c>
      <c r="O16" s="26">
        <f>(K16-E16)/E16</f>
        <v>1.4633204633204633</v>
      </c>
      <c r="P16" s="27">
        <f>(N16-H16)/H16</f>
        <v>1.4773121135818812</v>
      </c>
      <c r="Q16" s="26">
        <f>K16/$K$17</f>
        <v>0.025831005303858456</v>
      </c>
      <c r="R16" s="27">
        <f>N16/$N$17</f>
        <v>0.01948141403944446</v>
      </c>
    </row>
    <row r="17" spans="2:18" ht="36.75" customHeight="1" thickBot="1">
      <c r="B17" s="42" t="s">
        <v>15</v>
      </c>
      <c r="C17" s="30">
        <f>SUM(C10:C16)</f>
        <v>15937</v>
      </c>
      <c r="D17" s="31">
        <f>SUM(D10:D16)</f>
        <v>3429</v>
      </c>
      <c r="E17" s="31">
        <f>SUM(E10:E16)</f>
        <v>19366</v>
      </c>
      <c r="F17" s="31">
        <f>SUM(F10:F16)</f>
        <v>418064.043</v>
      </c>
      <c r="G17" s="32">
        <f>SUM(G10:G16)</f>
        <v>62136.054</v>
      </c>
      <c r="H17" s="33">
        <f>SUM(H10:H15)</f>
        <v>474735</v>
      </c>
      <c r="I17" s="30">
        <f aca="true" t="shared" si="8" ref="I17:N17">SUM(I10:I16)</f>
        <v>21316</v>
      </c>
      <c r="J17" s="31">
        <f t="shared" si="8"/>
        <v>3383</v>
      </c>
      <c r="K17" s="31">
        <f t="shared" si="8"/>
        <v>24699</v>
      </c>
      <c r="L17" s="31">
        <f t="shared" si="8"/>
        <v>621359.41044</v>
      </c>
      <c r="M17" s="32">
        <f t="shared" si="8"/>
        <v>73597.89464000001</v>
      </c>
      <c r="N17" s="33">
        <f t="shared" si="8"/>
        <v>694957.3050800001</v>
      </c>
      <c r="O17" s="34">
        <f t="shared" si="4"/>
        <v>0.27537953113704433</v>
      </c>
      <c r="P17" s="35">
        <f t="shared" si="5"/>
        <v>0.463884704266591</v>
      </c>
      <c r="Q17" s="34">
        <f>SUM(Q10:Q16)</f>
        <v>1</v>
      </c>
      <c r="R17" s="35">
        <f>SUM(R10:R16)</f>
        <v>0.9999999999999999</v>
      </c>
    </row>
    <row r="18" spans="2:18" ht="19.5" customHeight="1"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</row>
    <row r="19" ht="14.25" customHeight="1">
      <c r="B19" s="43"/>
    </row>
  </sheetData>
  <sheetProtection/>
  <mergeCells count="13">
    <mergeCell ref="B2:R2"/>
    <mergeCell ref="B4:R4"/>
    <mergeCell ref="B5:R5"/>
    <mergeCell ref="L8:N8"/>
    <mergeCell ref="O8:P8"/>
    <mergeCell ref="Q8:R8"/>
    <mergeCell ref="C7:H7"/>
    <mergeCell ref="Q6:R6"/>
    <mergeCell ref="O7:R7"/>
    <mergeCell ref="I7:N7"/>
    <mergeCell ref="F8:H8"/>
    <mergeCell ref="C8:E8"/>
    <mergeCell ref="I8:K8"/>
  </mergeCells>
  <printOptions horizontalCentered="1" verticalCentered="1"/>
  <pageMargins left="0.2" right="0.23" top="0.7480314960629921" bottom="0.6692913385826772" header="0.5118110236220472" footer="0.5118110236220472"/>
  <pageSetup fitToHeight="1" fitToWidth="1" horizontalDpi="600" verticalDpi="600" orientation="landscape" paperSize="9" scale="76" r:id="rId1"/>
  <headerFooter alignWithMargins="0">
    <oddFooter>&amp;L&amp;D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19"/>
  <sheetViews>
    <sheetView zoomScale="67" zoomScaleNormal="67" zoomScalePageLayoutView="0" workbookViewId="0" topLeftCell="A1">
      <selection activeCell="M17" sqref="M17"/>
    </sheetView>
  </sheetViews>
  <sheetFormatPr defaultColWidth="9.140625" defaultRowHeight="12.75"/>
  <cols>
    <col min="1" max="1" width="3.28125" style="0" customWidth="1"/>
    <col min="2" max="2" width="19.7109375" style="0" customWidth="1"/>
    <col min="3" max="3" width="10.28125" style="0" customWidth="1"/>
    <col min="4" max="5" width="9.8515625" style="0" customWidth="1"/>
    <col min="6" max="6" width="11.00390625" style="0" customWidth="1"/>
    <col min="7" max="7" width="10.28125" style="0" customWidth="1"/>
    <col min="8" max="9" width="10.421875" style="0" customWidth="1"/>
    <col min="10" max="12" width="10.28125" style="0" customWidth="1"/>
    <col min="13" max="13" width="11.140625" style="0" customWidth="1"/>
    <col min="14" max="14" width="10.28125" style="0" customWidth="1"/>
    <col min="15" max="16" width="9.00390625" style="0" customWidth="1"/>
    <col min="18" max="18" width="9.8515625" style="0" customWidth="1"/>
  </cols>
  <sheetData>
    <row r="2" spans="2:18" ht="21.75" customHeight="1">
      <c r="B2" s="57" t="s">
        <v>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2:15" ht="1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8" ht="20.25" customHeight="1">
      <c r="B4" s="58" t="s">
        <v>28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</row>
    <row r="5" spans="2:18" ht="21.75" customHeight="1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</row>
    <row r="6" spans="2:18" ht="16.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Q6" s="46" t="s">
        <v>17</v>
      </c>
      <c r="R6" s="47"/>
    </row>
    <row r="7" spans="2:18" ht="16.5" customHeight="1">
      <c r="B7" s="3"/>
      <c r="C7" s="59">
        <v>44805</v>
      </c>
      <c r="D7" s="60"/>
      <c r="E7" s="60"/>
      <c r="F7" s="60"/>
      <c r="G7" s="60"/>
      <c r="H7" s="60"/>
      <c r="I7" s="59">
        <v>45170</v>
      </c>
      <c r="J7" s="60"/>
      <c r="K7" s="60"/>
      <c r="L7" s="60"/>
      <c r="M7" s="60"/>
      <c r="N7" s="61"/>
      <c r="O7" s="62" t="s">
        <v>13</v>
      </c>
      <c r="P7" s="63"/>
      <c r="Q7" s="63"/>
      <c r="R7" s="64"/>
    </row>
    <row r="8" spans="2:18" ht="16.5" customHeight="1">
      <c r="B8" s="4" t="s">
        <v>1</v>
      </c>
      <c r="C8" s="48" t="s">
        <v>3</v>
      </c>
      <c r="D8" s="49"/>
      <c r="E8" s="50"/>
      <c r="F8" s="49" t="s">
        <v>2</v>
      </c>
      <c r="G8" s="49"/>
      <c r="H8" s="52"/>
      <c r="I8" s="48" t="s">
        <v>3</v>
      </c>
      <c r="J8" s="49"/>
      <c r="K8" s="50"/>
      <c r="L8" s="51" t="s">
        <v>2</v>
      </c>
      <c r="M8" s="49"/>
      <c r="N8" s="52"/>
      <c r="O8" s="53" t="s">
        <v>4</v>
      </c>
      <c r="P8" s="54"/>
      <c r="Q8" s="55" t="s">
        <v>25</v>
      </c>
      <c r="R8" s="56"/>
    </row>
    <row r="9" spans="2:18" ht="16.5" customHeight="1">
      <c r="B9" s="5"/>
      <c r="C9" s="6" t="s">
        <v>5</v>
      </c>
      <c r="D9" s="7" t="s">
        <v>6</v>
      </c>
      <c r="E9" s="7" t="s">
        <v>7</v>
      </c>
      <c r="F9" s="7" t="s">
        <v>5</v>
      </c>
      <c r="G9" s="8" t="s">
        <v>6</v>
      </c>
      <c r="H9" s="9" t="s">
        <v>7</v>
      </c>
      <c r="I9" s="6" t="s">
        <v>5</v>
      </c>
      <c r="J9" s="7" t="s">
        <v>6</v>
      </c>
      <c r="K9" s="7" t="s">
        <v>7</v>
      </c>
      <c r="L9" s="7" t="s">
        <v>5</v>
      </c>
      <c r="M9" s="8" t="s">
        <v>6</v>
      </c>
      <c r="N9" s="9" t="s">
        <v>7</v>
      </c>
      <c r="O9" s="37" t="s">
        <v>9</v>
      </c>
      <c r="P9" s="11" t="s">
        <v>8</v>
      </c>
      <c r="Q9" s="10" t="s">
        <v>9</v>
      </c>
      <c r="R9" s="11" t="s">
        <v>8</v>
      </c>
    </row>
    <row r="10" spans="2:18" ht="27.75" customHeight="1">
      <c r="B10" s="12" t="s">
        <v>21</v>
      </c>
      <c r="C10" s="13">
        <v>15906</v>
      </c>
      <c r="D10" s="14">
        <v>3433</v>
      </c>
      <c r="E10" s="15">
        <f aca="true" t="shared" si="0" ref="E10:E16">C10+D10</f>
        <v>19339</v>
      </c>
      <c r="F10" s="15">
        <v>274365</v>
      </c>
      <c r="G10" s="16">
        <v>36460</v>
      </c>
      <c r="H10" s="17">
        <f aca="true" t="shared" si="1" ref="H10:H16">F10+G10</f>
        <v>310825</v>
      </c>
      <c r="I10" s="13">
        <v>16582</v>
      </c>
      <c r="J10" s="14">
        <v>3242</v>
      </c>
      <c r="K10" s="14">
        <f aca="true" t="shared" si="2" ref="K10:K15">I10+J10</f>
        <v>19824</v>
      </c>
      <c r="L10" s="15">
        <v>316229</v>
      </c>
      <c r="M10" s="16">
        <v>35182</v>
      </c>
      <c r="N10" s="17">
        <f aca="true" t="shared" si="3" ref="N10:N15">L10+M10</f>
        <v>351411</v>
      </c>
      <c r="O10" s="19">
        <f aca="true" t="shared" si="4" ref="O10:O17">(K10-E10)/E10</f>
        <v>0.025078856197321475</v>
      </c>
      <c r="P10" s="20">
        <f aca="true" t="shared" si="5" ref="P10:P17">(N10-H10)/H10</f>
        <v>0.13057508244188853</v>
      </c>
      <c r="Q10" s="19">
        <f aca="true" t="shared" si="6" ref="Q10:Q15">K10/$K$17</f>
        <v>0.1504439553767929</v>
      </c>
      <c r="R10" s="20">
        <f aca="true" t="shared" si="7" ref="R10:R15">N10/$N$17</f>
        <v>0.14971908068690046</v>
      </c>
    </row>
    <row r="11" spans="2:18" ht="27.75" customHeight="1">
      <c r="B11" s="28" t="s">
        <v>18</v>
      </c>
      <c r="C11" s="25">
        <v>13094</v>
      </c>
      <c r="D11" s="22">
        <v>2925</v>
      </c>
      <c r="E11" s="22">
        <f t="shared" si="0"/>
        <v>16019</v>
      </c>
      <c r="F11" s="39">
        <v>246658</v>
      </c>
      <c r="G11" s="39">
        <v>27151</v>
      </c>
      <c r="H11" s="24">
        <f t="shared" si="1"/>
        <v>273809</v>
      </c>
      <c r="I11" s="25">
        <v>14248</v>
      </c>
      <c r="J11" s="22">
        <v>3061</v>
      </c>
      <c r="K11" s="22">
        <f t="shared" si="2"/>
        <v>17309</v>
      </c>
      <c r="L11" s="39">
        <v>282529</v>
      </c>
      <c r="M11" s="39">
        <v>35323</v>
      </c>
      <c r="N11" s="24">
        <f t="shared" si="3"/>
        <v>317852</v>
      </c>
      <c r="O11" s="26">
        <f t="shared" si="4"/>
        <v>0.08052937137149635</v>
      </c>
      <c r="P11" s="27">
        <f t="shared" si="5"/>
        <v>0.16085300337096298</v>
      </c>
      <c r="Q11" s="26">
        <f t="shared" si="6"/>
        <v>0.13135766866509827</v>
      </c>
      <c r="R11" s="27">
        <f t="shared" si="7"/>
        <v>0.13542122823273228</v>
      </c>
    </row>
    <row r="12" spans="2:18" ht="27.75" customHeight="1">
      <c r="B12" s="21" t="s">
        <v>24</v>
      </c>
      <c r="C12" s="25">
        <v>8028</v>
      </c>
      <c r="D12" s="22">
        <v>3771</v>
      </c>
      <c r="E12" s="22">
        <f t="shared" si="0"/>
        <v>11799</v>
      </c>
      <c r="F12" s="22">
        <v>142650</v>
      </c>
      <c r="G12" s="22">
        <v>41966</v>
      </c>
      <c r="H12" s="24">
        <f t="shared" si="1"/>
        <v>184616</v>
      </c>
      <c r="I12" s="25">
        <v>9317</v>
      </c>
      <c r="J12" s="22">
        <v>3658</v>
      </c>
      <c r="K12" s="22">
        <f t="shared" si="2"/>
        <v>12975</v>
      </c>
      <c r="L12" s="22">
        <v>177023</v>
      </c>
      <c r="M12" s="22">
        <v>42521</v>
      </c>
      <c r="N12" s="24">
        <f t="shared" si="3"/>
        <v>219544</v>
      </c>
      <c r="O12" s="26">
        <f t="shared" si="4"/>
        <v>0.09966946351385711</v>
      </c>
      <c r="P12" s="27">
        <f t="shared" si="5"/>
        <v>0.18919270269099103</v>
      </c>
      <c r="Q12" s="26">
        <f t="shared" si="6"/>
        <v>0.09846702587842453</v>
      </c>
      <c r="R12" s="27">
        <f t="shared" si="7"/>
        <v>0.09353698617950171</v>
      </c>
    </row>
    <row r="13" spans="2:18" ht="27.75" customHeight="1">
      <c r="B13" s="21" t="s">
        <v>10</v>
      </c>
      <c r="C13" s="25">
        <v>49602</v>
      </c>
      <c r="D13" s="22">
        <v>12614</v>
      </c>
      <c r="E13" s="22">
        <f t="shared" si="0"/>
        <v>62216</v>
      </c>
      <c r="F13" s="22">
        <v>880553</v>
      </c>
      <c r="G13" s="22">
        <v>135547</v>
      </c>
      <c r="H13" s="24">
        <f t="shared" si="1"/>
        <v>1016100</v>
      </c>
      <c r="I13" s="25">
        <v>52293</v>
      </c>
      <c r="J13" s="22">
        <v>12605</v>
      </c>
      <c r="K13" s="22">
        <f t="shared" si="2"/>
        <v>64898</v>
      </c>
      <c r="L13" s="22">
        <v>997852</v>
      </c>
      <c r="M13" s="22">
        <v>142021</v>
      </c>
      <c r="N13" s="24">
        <f t="shared" si="3"/>
        <v>1139873</v>
      </c>
      <c r="O13" s="26">
        <f t="shared" si="4"/>
        <v>0.043107882216793104</v>
      </c>
      <c r="P13" s="27">
        <f t="shared" si="5"/>
        <v>0.12181182954433618</v>
      </c>
      <c r="Q13" s="26">
        <f t="shared" si="6"/>
        <v>0.49250967595051987</v>
      </c>
      <c r="R13" s="27">
        <f t="shared" si="7"/>
        <v>0.4856442674242391</v>
      </c>
    </row>
    <row r="14" spans="2:18" ht="27.75" customHeight="1">
      <c r="B14" s="28" t="s">
        <v>23</v>
      </c>
      <c r="C14" s="25">
        <v>1123</v>
      </c>
      <c r="D14" s="22">
        <v>138</v>
      </c>
      <c r="E14" s="22">
        <f t="shared" si="0"/>
        <v>1261</v>
      </c>
      <c r="F14" s="22">
        <v>16529</v>
      </c>
      <c r="G14" s="22">
        <v>2266</v>
      </c>
      <c r="H14" s="24">
        <f t="shared" si="1"/>
        <v>18795</v>
      </c>
      <c r="I14" s="25">
        <v>1175</v>
      </c>
      <c r="J14" s="22">
        <v>270</v>
      </c>
      <c r="K14" s="22">
        <f t="shared" si="2"/>
        <v>1445</v>
      </c>
      <c r="L14" s="22">
        <v>26268</v>
      </c>
      <c r="M14" s="22">
        <v>6922</v>
      </c>
      <c r="N14" s="24">
        <f t="shared" si="3"/>
        <v>33190</v>
      </c>
      <c r="O14" s="26">
        <f>(K14-E14)/E14</f>
        <v>0.14591593973037273</v>
      </c>
      <c r="P14" s="27">
        <f>(N14-H14)/H14</f>
        <v>0.7658951848895983</v>
      </c>
      <c r="Q14" s="26">
        <f t="shared" si="6"/>
        <v>0.010966077255824543</v>
      </c>
      <c r="R14" s="27">
        <f t="shared" si="7"/>
        <v>0.01414063955880216</v>
      </c>
    </row>
    <row r="15" spans="2:18" ht="27.75" customHeight="1">
      <c r="B15" s="21" t="s">
        <v>11</v>
      </c>
      <c r="C15" s="25">
        <v>11801</v>
      </c>
      <c r="D15" s="22">
        <v>2243</v>
      </c>
      <c r="E15" s="22">
        <f t="shared" si="0"/>
        <v>14044</v>
      </c>
      <c r="F15" s="22">
        <v>219691</v>
      </c>
      <c r="G15" s="22">
        <v>22014</v>
      </c>
      <c r="H15" s="24">
        <f t="shared" si="1"/>
        <v>241705</v>
      </c>
      <c r="I15" s="25">
        <v>12161</v>
      </c>
      <c r="J15" s="22">
        <v>1958</v>
      </c>
      <c r="K15" s="22">
        <f t="shared" si="2"/>
        <v>14119</v>
      </c>
      <c r="L15" s="22">
        <v>242907</v>
      </c>
      <c r="M15" s="22">
        <v>20351</v>
      </c>
      <c r="N15" s="24">
        <f t="shared" si="3"/>
        <v>263258</v>
      </c>
      <c r="O15" s="26">
        <f t="shared" si="4"/>
        <v>0.005340358872116206</v>
      </c>
      <c r="P15" s="27">
        <f t="shared" si="5"/>
        <v>0.08917068327092943</v>
      </c>
      <c r="Q15" s="26">
        <f t="shared" si="6"/>
        <v>0.10714881991348561</v>
      </c>
      <c r="R15" s="27">
        <f t="shared" si="7"/>
        <v>0.11216138864028742</v>
      </c>
    </row>
    <row r="16" spans="2:18" ht="27.75" customHeight="1" thickBot="1">
      <c r="B16" s="5" t="s">
        <v>22</v>
      </c>
      <c r="C16" s="18">
        <v>380</v>
      </c>
      <c r="D16" s="15">
        <v>47</v>
      </c>
      <c r="E16" s="22">
        <f t="shared" si="0"/>
        <v>427</v>
      </c>
      <c r="F16" s="15">
        <v>6844.585</v>
      </c>
      <c r="G16" s="16">
        <v>809.407</v>
      </c>
      <c r="H16" s="24">
        <f t="shared" si="1"/>
        <v>7653.992</v>
      </c>
      <c r="I16" s="18">
        <v>1047</v>
      </c>
      <c r="J16" s="15">
        <v>153</v>
      </c>
      <c r="K16" s="22">
        <f>I16+J16</f>
        <v>1200</v>
      </c>
      <c r="L16" s="22">
        <v>19443.742</v>
      </c>
      <c r="M16" s="22">
        <v>2563.963</v>
      </c>
      <c r="N16" s="24">
        <f>L16+M16</f>
        <v>22007.704999999998</v>
      </c>
      <c r="O16" s="26">
        <f>(K16-E16)/E16</f>
        <v>1.810304449648712</v>
      </c>
      <c r="P16" s="27">
        <f>(N16-H16)/H16</f>
        <v>1.8753237526247737</v>
      </c>
      <c r="Q16" s="26">
        <f>K16/$K$17</f>
        <v>0.009106776959854292</v>
      </c>
      <c r="R16" s="27">
        <f>N16/$N$17</f>
        <v>0.009376409277536852</v>
      </c>
    </row>
    <row r="17" spans="2:18" ht="33.75" customHeight="1" thickBot="1">
      <c r="B17" s="29" t="s">
        <v>15</v>
      </c>
      <c r="C17" s="30">
        <f aca="true" t="shared" si="8" ref="C17:H17">SUM(C10:C16)</f>
        <v>99934</v>
      </c>
      <c r="D17" s="31">
        <f t="shared" si="8"/>
        <v>25171</v>
      </c>
      <c r="E17" s="31">
        <f t="shared" si="8"/>
        <v>125105</v>
      </c>
      <c r="F17" s="31">
        <f t="shared" si="8"/>
        <v>1787290.585</v>
      </c>
      <c r="G17" s="32">
        <f t="shared" si="8"/>
        <v>266213.407</v>
      </c>
      <c r="H17" s="33">
        <f t="shared" si="8"/>
        <v>2053503.992</v>
      </c>
      <c r="I17" s="30">
        <f aca="true" t="shared" si="9" ref="I17:N17">SUM(I10:I16)</f>
        <v>106823</v>
      </c>
      <c r="J17" s="31">
        <f t="shared" si="9"/>
        <v>24947</v>
      </c>
      <c r="K17" s="31">
        <f t="shared" si="9"/>
        <v>131770</v>
      </c>
      <c r="L17" s="31">
        <f t="shared" si="9"/>
        <v>2062251.742</v>
      </c>
      <c r="M17" s="32">
        <f t="shared" si="9"/>
        <v>284883.963</v>
      </c>
      <c r="N17" s="33">
        <f t="shared" si="9"/>
        <v>2347135.705</v>
      </c>
      <c r="O17" s="34">
        <f t="shared" si="4"/>
        <v>0.05327524879101555</v>
      </c>
      <c r="P17" s="35">
        <f t="shared" si="5"/>
        <v>0.1429905732562121</v>
      </c>
      <c r="Q17" s="34">
        <f>SUM(Q10:Q16)</f>
        <v>0.9999999999999999</v>
      </c>
      <c r="R17" s="35">
        <f>SUM(R10:R16)</f>
        <v>1</v>
      </c>
    </row>
    <row r="18" ht="16.5" customHeight="1">
      <c r="B18" s="43"/>
    </row>
    <row r="19" ht="17.25" customHeight="1">
      <c r="B19" s="43"/>
    </row>
  </sheetData>
  <sheetProtection/>
  <mergeCells count="13">
    <mergeCell ref="I7:N7"/>
    <mergeCell ref="F8:H8"/>
    <mergeCell ref="Q6:R6"/>
    <mergeCell ref="O7:R7"/>
    <mergeCell ref="C8:E8"/>
    <mergeCell ref="I8:K8"/>
    <mergeCell ref="B2:R2"/>
    <mergeCell ref="B4:R4"/>
    <mergeCell ref="B5:R5"/>
    <mergeCell ref="L8:N8"/>
    <mergeCell ref="O8:P8"/>
    <mergeCell ref="Q8:R8"/>
    <mergeCell ref="C7:H7"/>
  </mergeCells>
  <printOptions horizontalCentered="1" verticalCentered="1"/>
  <pageMargins left="0.2" right="0.23" top="0.7480314960629921" bottom="0.6692913385826772" header="0.5118110236220472" footer="0.5118110236220472"/>
  <pageSetup fitToHeight="1" fitToWidth="1" horizontalDpi="600" verticalDpi="600" orientation="landscape" paperSize="9" scale="77" r:id="rId1"/>
  <headerFooter alignWithMargins="0">
    <oddFooter>&amp;L&amp;D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Isolinda Dâmaso</dc:creator>
  <cp:keywords/>
  <dc:description/>
  <cp:lastModifiedBy>Vania Monteiro</cp:lastModifiedBy>
  <cp:lastPrinted>2023-11-23T17:17:12Z</cp:lastPrinted>
  <dcterms:created xsi:type="dcterms:W3CDTF">2008-08-19T09:37:51Z</dcterms:created>
  <dcterms:modified xsi:type="dcterms:W3CDTF">2024-04-04T10:02:44Z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