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776" windowWidth="18720" windowHeight="8556" activeTab="1"/>
  </bookViews>
  <sheets>
    <sheet name="Quadro 1" sheetId="1" r:id="rId1"/>
    <sheet name="Quadro 2" sheetId="2" r:id="rId2"/>
    <sheet name="Folha1" sheetId="3" r:id="rId3"/>
  </sheets>
  <definedNames>
    <definedName name="_xlnm.Print_Area" localSheetId="0">'Quadro 1'!$A$1:$Q$19</definedName>
    <definedName name="_xlnm.Print_Area" localSheetId="1">'Quadro 2'!$A$1:$I$25</definedName>
  </definedNames>
  <calcPr fullCalcOnLoad="1"/>
</workbook>
</file>

<file path=xl/sharedStrings.xml><?xml version="1.0" encoding="utf-8"?>
<sst xmlns="http://schemas.openxmlformats.org/spreadsheetml/2006/main" count="63" uniqueCount="36">
  <si>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</si>
  <si>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</si>
  <si>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</si>
  <si>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</si>
  <si>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</si>
  <si>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</si>
  <si>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</si>
  <si>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</si>
  <si>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</si>
  <si>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</si>
  <si>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</si>
  <si>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</si>
  <si>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</si>
  <si>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</si>
  <si>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</si>
  <si>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</si>
  <si>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</si>
  <si>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</si>
  <si>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</si>
  <si>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</si>
  <si>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</si>
  <si>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</si>
  <si>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</si>
  <si>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</si>
  <si>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</si>
  <si>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</si>
  <si>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</si>
  <si>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</si>
  <si>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</si>
  <si>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</si>
  <si>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BANCO MONTEPIO</t>
  </si>
  <si>
    <t>CAIXA GERAL DEPOSITOS</t>
  </si>
  <si>
    <t>QUADRO 2 - VALOR DA  PRODUÇÃO  IMOBILIÁRIA POR SEGMENTO DE MERCADO -  JANEIRO 2022</t>
  </si>
  <si>
    <t>ANO 2022</t>
  </si>
  <si>
    <t>QUADRO 1 - MAPA PRODUÇÃO DA LOCAÇÃO FINANCEIRA IMOBILIÁRIA - JANEIRO 2023 / 2022</t>
  </si>
  <si>
    <t>ANO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</si>
</sst>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centerContinuous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3" fontId="1" fillId="36" borderId="25" xfId="0" applyNumberFormat="1" applyFont="1" applyFill="1" applyBorder="1" applyAlignment="1">
      <alignment horizontal="right"/>
    </xf>
    <xf numFmtId="3" fontId="1" fillId="36" borderId="26" xfId="0" applyNumberFormat="1" applyFont="1" applyFill="1" applyBorder="1" applyAlignment="1">
      <alignment horizontal="right"/>
    </xf>
    <xf numFmtId="9" fontId="1" fillId="36" borderId="27" xfId="0" applyNumberFormat="1" applyFont="1" applyFill="1" applyBorder="1" applyAlignment="1">
      <alignment horizontal="right"/>
    </xf>
    <xf numFmtId="3" fontId="1" fillId="36" borderId="26" xfId="0" applyNumberFormat="1" applyFont="1" applyFill="1" applyBorder="1" applyAlignment="1">
      <alignment/>
    </xf>
    <xf numFmtId="9" fontId="1" fillId="36" borderId="28" xfId="0" applyNumberFormat="1" applyFont="1" applyFill="1" applyBorder="1" applyAlignment="1">
      <alignment horizontal="center"/>
    </xf>
    <xf numFmtId="174" fontId="1" fillId="36" borderId="29" xfId="0" applyNumberFormat="1" applyFont="1" applyFill="1" applyBorder="1" applyAlignment="1">
      <alignment horizontal="center"/>
    </xf>
    <xf numFmtId="9" fontId="1" fillId="36" borderId="3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31" xfId="53" applyFont="1" applyFill="1" applyBorder="1" applyAlignment="1">
      <alignment horizontal="center"/>
      <protection/>
    </xf>
    <xf numFmtId="0" fontId="7" fillId="33" borderId="32" xfId="53" applyFont="1" applyFill="1" applyBorder="1" applyAlignment="1">
      <alignment horizontal="center"/>
      <protection/>
    </xf>
    <xf numFmtId="0" fontId="12" fillId="37" borderId="33" xfId="53" applyFont="1" applyFill="1" applyBorder="1" applyAlignment="1">
      <alignment horizontal="center"/>
      <protection/>
    </xf>
    <xf numFmtId="0" fontId="12" fillId="37" borderId="34" xfId="53" applyFont="1" applyFill="1" applyBorder="1" applyAlignment="1">
      <alignment horizontal="center"/>
      <protection/>
    </xf>
    <xf numFmtId="0" fontId="1" fillId="37" borderId="35" xfId="53" applyFont="1" applyFill="1" applyBorder="1" applyAlignment="1">
      <alignment horizontal="center"/>
      <protection/>
    </xf>
    <xf numFmtId="0" fontId="12" fillId="37" borderId="36" xfId="53" applyFont="1" applyFill="1" applyBorder="1" applyAlignment="1">
      <alignment horizontal="center"/>
      <protection/>
    </xf>
    <xf numFmtId="0" fontId="1" fillId="37" borderId="37" xfId="53" applyFont="1" applyFill="1" applyBorder="1" applyAlignment="1">
      <alignment horizontal="center"/>
      <protection/>
    </xf>
    <xf numFmtId="0" fontId="1" fillId="37" borderId="38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39" xfId="53" applyFont="1" applyFill="1" applyBorder="1" applyAlignment="1">
      <alignment horizontal="justify"/>
      <protection/>
    </xf>
    <xf numFmtId="3" fontId="0" fillId="0" borderId="19" xfId="53" applyNumberFormat="1" applyFont="1" applyBorder="1" applyAlignment="1">
      <alignment horizontal="right"/>
      <protection/>
    </xf>
    <xf numFmtId="9" fontId="0" fillId="0" borderId="20" xfId="53" applyNumberFormat="1" applyFont="1" applyBorder="1" applyAlignment="1">
      <alignment horizontal="right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40" xfId="53" applyNumberFormat="1" applyFont="1" applyBorder="1" applyAlignment="1">
      <alignment horizontal="right"/>
      <protection/>
    </xf>
    <xf numFmtId="3" fontId="0" fillId="0" borderId="18" xfId="53" applyNumberFormat="1" applyFont="1" applyBorder="1">
      <alignment/>
      <protection/>
    </xf>
    <xf numFmtId="3" fontId="1" fillId="0" borderId="41" xfId="53" applyNumberFormat="1" applyFont="1" applyBorder="1" applyAlignment="1">
      <alignment horizontal="right"/>
      <protection/>
    </xf>
    <xf numFmtId="0" fontId="1" fillId="33" borderId="42" xfId="53" applyFont="1" applyFill="1" applyBorder="1" applyAlignment="1">
      <alignment horizontal="justify"/>
      <protection/>
    </xf>
    <xf numFmtId="0" fontId="7" fillId="33" borderId="43" xfId="53" applyFont="1" applyFill="1" applyBorder="1" applyAlignment="1">
      <alignment horizontal="right"/>
      <protection/>
    </xf>
    <xf numFmtId="3" fontId="1" fillId="36" borderId="28" xfId="53" applyNumberFormat="1" applyFont="1" applyFill="1" applyBorder="1" applyAlignment="1">
      <alignment horizontal="right"/>
      <protection/>
    </xf>
    <xf numFmtId="3" fontId="1" fillId="36" borderId="44" xfId="53" applyNumberFormat="1" applyFont="1" applyFill="1" applyBorder="1" applyAlignment="1">
      <alignment horizontal="right"/>
      <protection/>
    </xf>
    <xf numFmtId="9" fontId="1" fillId="36" borderId="45" xfId="53" applyNumberFormat="1" applyFont="1" applyFill="1" applyBorder="1" applyAlignment="1">
      <alignment horizontal="right"/>
      <protection/>
    </xf>
    <xf numFmtId="3" fontId="1" fillId="36" borderId="25" xfId="53" applyNumberFormat="1" applyFont="1" applyFill="1" applyBorder="1" applyAlignment="1">
      <alignment horizontal="right"/>
      <protection/>
    </xf>
    <xf numFmtId="9" fontId="1" fillId="36" borderId="26" xfId="53" applyNumberFormat="1" applyFont="1" applyFill="1" applyBorder="1" applyAlignment="1">
      <alignment horizontal="right"/>
      <protection/>
    </xf>
    <xf numFmtId="3" fontId="1" fillId="36" borderId="29" xfId="53" applyNumberFormat="1" applyFont="1" applyFill="1" applyBorder="1" applyAlignment="1">
      <alignment horizontal="right"/>
      <protection/>
    </xf>
    <xf numFmtId="3" fontId="1" fillId="36" borderId="46" xfId="53" applyNumberFormat="1" applyFont="1" applyFill="1" applyBorder="1" applyAlignment="1">
      <alignment horizontal="right"/>
      <protection/>
    </xf>
    <xf numFmtId="0" fontId="1" fillId="33" borderId="17" xfId="53" applyFont="1" applyFill="1" applyBorder="1" applyAlignment="1">
      <alignment horizontal="justify"/>
      <protection/>
    </xf>
    <xf numFmtId="3" fontId="0" fillId="0" borderId="20" xfId="0" applyNumberFormat="1" applyFont="1" applyFill="1" applyBorder="1" applyAlignment="1">
      <alignment horizontal="right"/>
    </xf>
    <xf numFmtId="3" fontId="0" fillId="0" borderId="47" xfId="53" applyNumberFormat="1" applyFont="1" applyBorder="1" applyAlignment="1">
      <alignment horizontal="right"/>
      <protection/>
    </xf>
    <xf numFmtId="3" fontId="0" fillId="0" borderId="48" xfId="53" applyNumberFormat="1" applyFont="1" applyBorder="1" applyAlignment="1">
      <alignment horizontal="right"/>
      <protection/>
    </xf>
    <xf numFmtId="3" fontId="1" fillId="0" borderId="19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40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1" fillId="33" borderId="49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40" xfId="0" applyNumberFormat="1" applyFont="1" applyFill="1" applyBorder="1" applyAlignment="1">
      <alignment/>
    </xf>
    <xf numFmtId="0" fontId="1" fillId="33" borderId="50" xfId="53" applyFont="1" applyFill="1" applyBorder="1" applyAlignment="1">
      <alignment horizontal="justify"/>
      <protection/>
    </xf>
    <xf numFmtId="0" fontId="7" fillId="33" borderId="51" xfId="53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17" fontId="7" fillId="33" borderId="11" xfId="0" applyNumberFormat="1" applyFont="1" applyFill="1" applyBorder="1" applyAlignment="1">
      <alignment horizontal="center"/>
    </xf>
    <xf numFmtId="17" fontId="7" fillId="33" borderId="52" xfId="0" applyNumberFormat="1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53" xfId="0" applyNumberFormat="1" applyFont="1" applyFill="1" applyBorder="1" applyAlignment="1">
      <alignment horizontal="center"/>
    </xf>
    <xf numFmtId="17" fontId="7" fillId="33" borderId="54" xfId="0" applyNumberFormat="1" applyFont="1" applyFill="1" applyBorder="1" applyAlignment="1">
      <alignment horizontal="center"/>
    </xf>
    <xf numFmtId="17" fontId="7" fillId="33" borderId="55" xfId="0" applyNumberFormat="1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1" fillId="0" borderId="57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58" xfId="53" applyFont="1" applyFill="1" applyBorder="1" applyAlignment="1">
      <alignment horizontal="center"/>
      <protection/>
    </xf>
    <xf numFmtId="0" fontId="16" fillId="33" borderId="59" xfId="53" applyFont="1" applyFill="1" applyBorder="1" applyAlignment="1">
      <alignment horizontal="center"/>
      <protection/>
    </xf>
    <xf numFmtId="0" fontId="1" fillId="33" borderId="60" xfId="53" applyFont="1" applyFill="1" applyBorder="1" applyAlignment="1">
      <alignment horizontal="center"/>
      <protection/>
    </xf>
    <xf numFmtId="0" fontId="14" fillId="33" borderId="61" xfId="53" applyFill="1" applyBorder="1" applyAlignment="1">
      <alignment/>
      <protection/>
    </xf>
    <xf numFmtId="0" fontId="1" fillId="33" borderId="62" xfId="53" applyFont="1" applyFill="1" applyBorder="1" applyAlignment="1">
      <alignment horizontal="center"/>
      <protection/>
    </xf>
    <xf numFmtId="0" fontId="1" fillId="33" borderId="63" xfId="53" applyFont="1" applyFill="1" applyBorder="1" applyAlignment="1">
      <alignment horizontal="center"/>
      <protection/>
    </xf>
    <xf numFmtId="0" fontId="1" fillId="33" borderId="64" xfId="53" applyFont="1" applyFill="1" applyBorder="1" applyAlignment="1">
      <alignment horizontal="center"/>
      <protection/>
    </xf>
    <xf numFmtId="0" fontId="1" fillId="33" borderId="58" xfId="53" applyFont="1" applyFill="1" applyBorder="1" applyAlignment="1">
      <alignment horizontal="center"/>
      <protection/>
    </xf>
    <xf numFmtId="0" fontId="14" fillId="33" borderId="59" xfId="53" applyFill="1" applyBorder="1" applyAlignment="1">
      <alignment horizontal="center"/>
      <protection/>
    </xf>
    <xf numFmtId="0" fontId="7" fillId="33" borderId="65" xfId="53" applyFont="1" applyFill="1" applyBorder="1" applyAlignment="1">
      <alignment horizontal="center"/>
      <protection/>
    </xf>
    <xf numFmtId="0" fontId="7" fillId="33" borderId="66" xfId="53" applyFont="1" applyFill="1" applyBorder="1" applyAlignment="1">
      <alignment horizontal="center"/>
      <protection/>
    </xf>
    <xf numFmtId="0" fontId="7" fillId="33" borderId="67" xfId="53" applyFont="1" applyFill="1" applyBorder="1" applyAlignment="1">
      <alignment horizontal="center"/>
      <protection/>
    </xf>
    <xf numFmtId="0" fontId="1" fillId="33" borderId="68" xfId="53" applyFont="1" applyFill="1" applyBorder="1" applyAlignment="1">
      <alignment horizontal="center"/>
      <protection/>
    </xf>
    <xf numFmtId="0" fontId="1" fillId="33" borderId="69" xfId="53" applyFont="1" applyFill="1" applyBorder="1" applyAlignment="1">
      <alignment horizontal="center"/>
      <protection/>
    </xf>
    <xf numFmtId="0" fontId="1" fillId="33" borderId="70" xfId="53" applyFont="1" applyFill="1" applyBorder="1" applyAlignment="1">
      <alignment horizontal="center"/>
      <protection/>
    </xf>
    <xf numFmtId="0" fontId="10" fillId="33" borderId="71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zoomScale="80" zoomScaleNormal="80" zoomScalePageLayoutView="0" workbookViewId="0" topLeftCell="A1">
      <selection activeCell="A6" sqref="A6:A8"/>
    </sheetView>
  </sheetViews>
  <sheetFormatPr defaultColWidth="9.140625" defaultRowHeight="12.75"/>
  <cols>
    <col min="1" max="1" width="42.00390625" style="0" customWidth="1"/>
    <col min="2" max="2" width="6.7109375" style="0" customWidth="1"/>
    <col min="3" max="3" width="10.28125" style="0" customWidth="1"/>
    <col min="4" max="4" width="8.710937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7.851562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6:17" ht="22.5" customHeight="1" thickBot="1">
      <c r="P5" s="3" t="s">
        <v>1</v>
      </c>
      <c r="Q5" s="4"/>
    </row>
    <row r="6" spans="1:17" ht="18" customHeight="1" thickTop="1">
      <c r="A6" s="107" t="s">
        <v>2</v>
      </c>
      <c r="B6" s="82" t="s">
        <v>3</v>
      </c>
      <c r="C6" s="83"/>
      <c r="D6" s="83"/>
      <c r="E6" s="83"/>
      <c r="F6" s="83"/>
      <c r="G6" s="83"/>
      <c r="H6" s="84"/>
      <c r="I6" s="85" t="s">
        <v>4</v>
      </c>
      <c r="J6" s="86"/>
      <c r="K6" s="86"/>
      <c r="L6" s="86"/>
      <c r="M6" s="86"/>
      <c r="N6" s="86"/>
      <c r="O6" s="86"/>
      <c r="P6" s="86"/>
      <c r="Q6" s="87"/>
    </row>
    <row r="7" spans="1:17" ht="17.25">
      <c r="A7" s="108"/>
      <c r="B7" s="79">
        <v>44927</v>
      </c>
      <c r="C7" s="80"/>
      <c r="D7" s="81"/>
      <c r="E7" s="79">
        <v>44562</v>
      </c>
      <c r="F7" s="80"/>
      <c r="G7" s="81"/>
      <c r="H7" s="5" t="s">
        <v>5</v>
      </c>
      <c r="I7" s="79" t="s">
        <v>35</v>
      </c>
      <c r="J7" s="80"/>
      <c r="K7" s="81"/>
      <c r="L7" s="79" t="s">
        <v>33</v>
      </c>
      <c r="M7" s="80"/>
      <c r="N7" s="81"/>
      <c r="O7" s="6" t="s">
        <v>13</v>
      </c>
      <c r="P7" s="7" t="s">
        <v>6</v>
      </c>
      <c r="Q7" s="8"/>
    </row>
    <row r="8" spans="1:17" ht="17.25" customHeight="1">
      <c r="A8" s="109"/>
      <c r="B8" s="9" t="s">
        <v>7</v>
      </c>
      <c r="C8" s="10" t="s">
        <v>8</v>
      </c>
      <c r="D8" s="11" t="s">
        <v>9</v>
      </c>
      <c r="E8" s="9" t="s">
        <v>7</v>
      </c>
      <c r="F8" s="10" t="s">
        <v>8</v>
      </c>
      <c r="G8" s="11" t="s">
        <v>9</v>
      </c>
      <c r="H8" s="12" t="s">
        <v>8</v>
      </c>
      <c r="I8" s="9" t="s">
        <v>7</v>
      </c>
      <c r="J8" s="10" t="s">
        <v>8</v>
      </c>
      <c r="K8" s="11" t="s">
        <v>9</v>
      </c>
      <c r="L8" s="9" t="s">
        <v>7</v>
      </c>
      <c r="M8" s="10" t="s">
        <v>8</v>
      </c>
      <c r="N8" s="11" t="s">
        <v>9</v>
      </c>
      <c r="O8" s="12" t="s">
        <v>8</v>
      </c>
      <c r="P8" s="9" t="s">
        <v>7</v>
      </c>
      <c r="Q8" s="13" t="s">
        <v>8</v>
      </c>
    </row>
    <row r="9" spans="1:17" ht="22.5" customHeight="1">
      <c r="A9" s="69" t="s">
        <v>30</v>
      </c>
      <c r="B9" s="66">
        <f>'Quadro 2'!H13</f>
        <v>7</v>
      </c>
      <c r="C9" s="65">
        <f>'Quadro 2'!I13</f>
        <v>1319</v>
      </c>
      <c r="D9" s="17">
        <f aca="true" t="shared" si="0" ref="D9:D17">C9/B9</f>
        <v>188.42857142857142</v>
      </c>
      <c r="E9" s="15">
        <v>12</v>
      </c>
      <c r="F9" s="16">
        <v>2045.5</v>
      </c>
      <c r="G9" s="68">
        <f aca="true" t="shared" si="1" ref="G9:G17">F9/E9</f>
        <v>170.45833333333334</v>
      </c>
      <c r="H9" s="18">
        <f aca="true" t="shared" si="2" ref="H9:H17">(C9-F9)/F9</f>
        <v>-0.35516988511366415</v>
      </c>
      <c r="I9" s="19">
        <v>7</v>
      </c>
      <c r="J9" s="20">
        <v>1319</v>
      </c>
      <c r="K9" s="17">
        <f aca="true" t="shared" si="3" ref="K9:K17">J9/I9</f>
        <v>188.42857142857142</v>
      </c>
      <c r="L9" s="19">
        <v>12</v>
      </c>
      <c r="M9" s="20">
        <v>2045.5</v>
      </c>
      <c r="N9" s="62">
        <f aca="true" t="shared" si="4" ref="N9:N17">M9/L9</f>
        <v>170.45833333333334</v>
      </c>
      <c r="O9" s="18">
        <f aca="true" t="shared" si="5" ref="O9:O17">(J9-M9)/M9</f>
        <v>-0.35516988511366415</v>
      </c>
      <c r="P9" s="21">
        <f aca="true" t="shared" si="6" ref="P9:P16">(I9/$I$17)</f>
        <v>0.05384615384615385</v>
      </c>
      <c r="Q9" s="22">
        <f aca="true" t="shared" si="7" ref="Q9:Q16">(J9/$J$17)</f>
        <v>0.028696378564888672</v>
      </c>
    </row>
    <row r="10" spans="1:17" ht="22.5" customHeight="1">
      <c r="A10" s="14" t="s">
        <v>28</v>
      </c>
      <c r="B10" s="66">
        <f>'Quadro 2'!H14</f>
        <v>18</v>
      </c>
      <c r="C10" s="65">
        <f>'Quadro 2'!I14</f>
        <v>4602</v>
      </c>
      <c r="D10" s="17">
        <f t="shared" si="0"/>
        <v>255.66666666666666</v>
      </c>
      <c r="E10" s="15">
        <v>17</v>
      </c>
      <c r="F10" s="16">
        <v>3846</v>
      </c>
      <c r="G10" s="68">
        <f t="shared" si="1"/>
        <v>226.23529411764707</v>
      </c>
      <c r="H10" s="18">
        <f t="shared" si="2"/>
        <v>0.19656786271450857</v>
      </c>
      <c r="I10" s="19">
        <v>18</v>
      </c>
      <c r="J10" s="20">
        <v>4602</v>
      </c>
      <c r="K10" s="17">
        <f t="shared" si="3"/>
        <v>255.66666666666666</v>
      </c>
      <c r="L10" s="19">
        <v>17</v>
      </c>
      <c r="M10" s="20">
        <v>3846</v>
      </c>
      <c r="N10" s="62">
        <f t="shared" si="4"/>
        <v>226.23529411764707</v>
      </c>
      <c r="O10" s="18">
        <f t="shared" si="5"/>
        <v>0.19656786271450857</v>
      </c>
      <c r="P10" s="21">
        <f t="shared" si="6"/>
        <v>0.13846153846153847</v>
      </c>
      <c r="Q10" s="22">
        <f t="shared" si="7"/>
        <v>0.10012186061836062</v>
      </c>
    </row>
    <row r="11" spans="1:17" ht="22.5" customHeight="1">
      <c r="A11" s="14" t="s">
        <v>10</v>
      </c>
      <c r="B11" s="66">
        <f>'Quadro 2'!H15</f>
        <v>6</v>
      </c>
      <c r="C11" s="65">
        <f>'Quadro 2'!I15</f>
        <v>1135</v>
      </c>
      <c r="D11" s="17">
        <f t="shared" si="0"/>
        <v>189.16666666666666</v>
      </c>
      <c r="E11" s="15">
        <v>7</v>
      </c>
      <c r="F11" s="16">
        <v>2439</v>
      </c>
      <c r="G11" s="68">
        <f t="shared" si="1"/>
        <v>348.42857142857144</v>
      </c>
      <c r="H11" s="18">
        <f t="shared" si="2"/>
        <v>-0.5346453464534645</v>
      </c>
      <c r="I11" s="19">
        <v>6</v>
      </c>
      <c r="J11" s="20">
        <v>1135</v>
      </c>
      <c r="K11" s="17">
        <f t="shared" si="3"/>
        <v>189.16666666666666</v>
      </c>
      <c r="L11" s="19">
        <v>7</v>
      </c>
      <c r="M11" s="20">
        <v>2439</v>
      </c>
      <c r="N11" s="62">
        <f t="shared" si="4"/>
        <v>348.42857142857144</v>
      </c>
      <c r="O11" s="18">
        <f t="shared" si="5"/>
        <v>-0.5346453464534645</v>
      </c>
      <c r="P11" s="21">
        <f t="shared" si="6"/>
        <v>0.046153846153846156</v>
      </c>
      <c r="Q11" s="22">
        <f t="shared" si="7"/>
        <v>0.02469324463316804</v>
      </c>
    </row>
    <row r="12" spans="1:17" ht="22.5" customHeight="1">
      <c r="A12" s="69" t="s">
        <v>31</v>
      </c>
      <c r="B12" s="66">
        <f>'Quadro 2'!H16</f>
        <v>16</v>
      </c>
      <c r="C12" s="65">
        <f>'Quadro 2'!I16</f>
        <v>3566</v>
      </c>
      <c r="D12" s="17">
        <f t="shared" si="0"/>
        <v>222.875</v>
      </c>
      <c r="E12" s="15">
        <v>31</v>
      </c>
      <c r="F12" s="16">
        <v>9324</v>
      </c>
      <c r="G12" s="75">
        <f t="shared" si="1"/>
        <v>300.7741935483871</v>
      </c>
      <c r="H12" s="18">
        <f t="shared" si="2"/>
        <v>-0.6175461175461175</v>
      </c>
      <c r="I12" s="19">
        <v>16</v>
      </c>
      <c r="J12" s="20">
        <v>3566</v>
      </c>
      <c r="K12" s="17">
        <f t="shared" si="3"/>
        <v>222.875</v>
      </c>
      <c r="L12" s="19">
        <v>31</v>
      </c>
      <c r="M12" s="20">
        <v>9324</v>
      </c>
      <c r="N12" s="17">
        <f t="shared" si="4"/>
        <v>300.7741935483871</v>
      </c>
      <c r="O12" s="18">
        <f t="shared" si="5"/>
        <v>-0.6175461175461175</v>
      </c>
      <c r="P12" s="21">
        <f t="shared" si="6"/>
        <v>0.12307692307692308</v>
      </c>
      <c r="Q12" s="22">
        <f t="shared" si="7"/>
        <v>0.07758247608975967</v>
      </c>
    </row>
    <row r="13" spans="1:17" ht="22.5" customHeight="1">
      <c r="A13" s="14" t="s">
        <v>29</v>
      </c>
      <c r="B13" s="66">
        <f>'Quadro 2'!H17</f>
        <v>25</v>
      </c>
      <c r="C13" s="65">
        <f>'Quadro 2'!I17</f>
        <v>13197.988</v>
      </c>
      <c r="D13" s="17">
        <f t="shared" si="0"/>
        <v>527.9195199999999</v>
      </c>
      <c r="E13" s="15">
        <v>8</v>
      </c>
      <c r="F13" s="16">
        <v>1009.8</v>
      </c>
      <c r="G13" s="75">
        <f t="shared" si="1"/>
        <v>126.225</v>
      </c>
      <c r="H13" s="18">
        <f t="shared" si="2"/>
        <v>12.069902951079422</v>
      </c>
      <c r="I13" s="19">
        <v>25</v>
      </c>
      <c r="J13" s="20">
        <v>13197.988</v>
      </c>
      <c r="K13" s="17">
        <f t="shared" si="3"/>
        <v>527.9195199999999</v>
      </c>
      <c r="L13" s="19">
        <v>8</v>
      </c>
      <c r="M13" s="20">
        <v>1009.8</v>
      </c>
      <c r="N13" s="17">
        <f t="shared" si="4"/>
        <v>126.225</v>
      </c>
      <c r="O13" s="18">
        <f t="shared" si="5"/>
        <v>12.069902951079422</v>
      </c>
      <c r="P13" s="21">
        <f t="shared" si="6"/>
        <v>0.19230769230769232</v>
      </c>
      <c r="Q13" s="22">
        <f t="shared" si="7"/>
        <v>0.2871375738763138</v>
      </c>
    </row>
    <row r="14" spans="1:17" ht="22.5" customHeight="1">
      <c r="A14" s="69" t="s">
        <v>11</v>
      </c>
      <c r="B14" s="66">
        <f>'Quadro 2'!H18</f>
        <v>47</v>
      </c>
      <c r="C14" s="65">
        <f>'Quadro 2'!I18</f>
        <v>19746</v>
      </c>
      <c r="D14" s="17">
        <f t="shared" si="0"/>
        <v>420.1276595744681</v>
      </c>
      <c r="E14" s="15">
        <v>43</v>
      </c>
      <c r="F14" s="16">
        <v>25395</v>
      </c>
      <c r="G14" s="17">
        <f t="shared" si="1"/>
        <v>590.5813953488372</v>
      </c>
      <c r="H14" s="18">
        <f t="shared" si="2"/>
        <v>-0.22244536326048434</v>
      </c>
      <c r="I14" s="19">
        <v>47</v>
      </c>
      <c r="J14" s="20">
        <v>19746</v>
      </c>
      <c r="K14" s="17">
        <f t="shared" si="3"/>
        <v>420.1276595744681</v>
      </c>
      <c r="L14" s="19">
        <v>43</v>
      </c>
      <c r="M14" s="20">
        <v>25395</v>
      </c>
      <c r="N14" s="17">
        <f t="shared" si="4"/>
        <v>590.5813953488372</v>
      </c>
      <c r="O14" s="18">
        <f t="shared" si="5"/>
        <v>-0.22244536326048434</v>
      </c>
      <c r="P14" s="21">
        <f t="shared" si="6"/>
        <v>0.36153846153846153</v>
      </c>
      <c r="Q14" s="22">
        <f t="shared" si="7"/>
        <v>0.4295971881291067</v>
      </c>
    </row>
    <row r="15" spans="1:17" ht="22.5" customHeight="1">
      <c r="A15" s="69" t="s">
        <v>27</v>
      </c>
      <c r="B15" s="66">
        <f>'Quadro 2'!H19</f>
        <v>0</v>
      </c>
      <c r="C15" s="65">
        <f>'Quadro 2'!I19</f>
        <v>0</v>
      </c>
      <c r="D15" s="17">
        <v>0</v>
      </c>
      <c r="E15" s="15">
        <v>3</v>
      </c>
      <c r="F15" s="16">
        <v>824</v>
      </c>
      <c r="G15" s="17">
        <f t="shared" si="1"/>
        <v>274.6666666666667</v>
      </c>
      <c r="H15" s="18">
        <f t="shared" si="2"/>
        <v>-1</v>
      </c>
      <c r="I15" s="19">
        <v>0</v>
      </c>
      <c r="J15" s="20">
        <v>0</v>
      </c>
      <c r="K15" s="17">
        <v>0</v>
      </c>
      <c r="L15" s="19">
        <v>3</v>
      </c>
      <c r="M15" s="20">
        <v>824</v>
      </c>
      <c r="N15" s="17">
        <f t="shared" si="4"/>
        <v>274.6666666666667</v>
      </c>
      <c r="O15" s="18">
        <f t="shared" si="5"/>
        <v>-1</v>
      </c>
      <c r="P15" s="21">
        <f t="shared" si="6"/>
        <v>0</v>
      </c>
      <c r="Q15" s="22">
        <f t="shared" si="7"/>
        <v>0</v>
      </c>
    </row>
    <row r="16" spans="1:17" ht="22.5" customHeight="1" thickBot="1">
      <c r="A16" s="69" t="s">
        <v>26</v>
      </c>
      <c r="B16" s="66">
        <f>'Quadro 2'!H20</f>
        <v>11</v>
      </c>
      <c r="C16" s="65">
        <f>'Quadro 2'!I20</f>
        <v>2398</v>
      </c>
      <c r="D16" s="17">
        <f t="shared" si="0"/>
        <v>218</v>
      </c>
      <c r="E16" s="15">
        <v>22</v>
      </c>
      <c r="F16" s="16">
        <v>5841</v>
      </c>
      <c r="G16" s="17">
        <f t="shared" si="1"/>
        <v>265.5</v>
      </c>
      <c r="H16" s="18">
        <f t="shared" si="2"/>
        <v>-0.5894538606403014</v>
      </c>
      <c r="I16" s="19">
        <v>11</v>
      </c>
      <c r="J16" s="20">
        <v>2398</v>
      </c>
      <c r="K16" s="17">
        <f t="shared" si="3"/>
        <v>218</v>
      </c>
      <c r="L16" s="19">
        <v>22</v>
      </c>
      <c r="M16" s="20">
        <v>5841</v>
      </c>
      <c r="N16" s="17">
        <f t="shared" si="4"/>
        <v>265.5</v>
      </c>
      <c r="O16" s="18">
        <f t="shared" si="5"/>
        <v>-0.5894538606403014</v>
      </c>
      <c r="P16" s="21">
        <f t="shared" si="6"/>
        <v>0.08461538461538462</v>
      </c>
      <c r="Q16" s="22">
        <f t="shared" si="7"/>
        <v>0.0521712780884026</v>
      </c>
    </row>
    <row r="17" spans="1:17" ht="34.5" customHeight="1" thickBot="1">
      <c r="A17" s="70" t="s">
        <v>12</v>
      </c>
      <c r="B17" s="23">
        <f>SUM(B9:B16)</f>
        <v>130</v>
      </c>
      <c r="C17" s="23">
        <f>SUM(C9:C16)</f>
        <v>45963.988</v>
      </c>
      <c r="D17" s="24">
        <f t="shared" si="0"/>
        <v>353.56913846153844</v>
      </c>
      <c r="E17" s="23">
        <f>SUM(E9:E16)</f>
        <v>143</v>
      </c>
      <c r="F17" s="23">
        <f>SUM(F9:F16)</f>
        <v>50724.3</v>
      </c>
      <c r="G17" s="23">
        <f t="shared" si="1"/>
        <v>354.7153846153846</v>
      </c>
      <c r="H17" s="25">
        <f t="shared" si="2"/>
        <v>-0.09384677560853487</v>
      </c>
      <c r="I17" s="23">
        <f>SUM(I9:I16)</f>
        <v>130</v>
      </c>
      <c r="J17" s="23">
        <f>SUM(J9:J16)</f>
        <v>45963.988</v>
      </c>
      <c r="K17" s="24">
        <f t="shared" si="3"/>
        <v>353.56913846153844</v>
      </c>
      <c r="L17" s="23">
        <f>SUM(L9:L16)</f>
        <v>143</v>
      </c>
      <c r="M17" s="23">
        <f>SUM(M9:M16)</f>
        <v>50724.3</v>
      </c>
      <c r="N17" s="26">
        <f t="shared" si="4"/>
        <v>354.7153846153846</v>
      </c>
      <c r="O17" s="27">
        <f t="shared" si="5"/>
        <v>-0.09384677560853487</v>
      </c>
      <c r="P17" s="28">
        <f>SUM(P9:P16)</f>
        <v>1</v>
      </c>
      <c r="Q17" s="29">
        <f>SUM(Q9:Q16)</f>
        <v>1</v>
      </c>
    </row>
    <row r="18" spans="1:17" ht="13.5" thickTop="1">
      <c r="A18" s="7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2"/>
      <c r="Q18" s="32"/>
    </row>
    <row r="19" ht="12.75">
      <c r="A19" s="72"/>
    </row>
    <row r="20" ht="12.75">
      <c r="A20" s="73"/>
    </row>
  </sheetData>
  <sheetProtection/>
  <mergeCells count="8">
    <mergeCell ref="A4:Q4"/>
    <mergeCell ref="B7:D7"/>
    <mergeCell ref="B6:H6"/>
    <mergeCell ref="E7:G7"/>
    <mergeCell ref="I7:K7"/>
    <mergeCell ref="L7:N7"/>
    <mergeCell ref="I6:Q6"/>
    <mergeCell ref="A6:A8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78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="80" zoomScaleNormal="80" zoomScalePageLayoutView="0" workbookViewId="0" topLeftCell="A3">
      <selection activeCell="E27" sqref="E27"/>
    </sheetView>
  </sheetViews>
  <sheetFormatPr defaultColWidth="9.140625" defaultRowHeight="12.75"/>
  <cols>
    <col min="1" max="1" width="41.421875" style="34" customWidth="1"/>
    <col min="2" max="2" width="13.8515625" style="34" customWidth="1"/>
    <col min="3" max="3" width="15.7109375" style="34" customWidth="1"/>
    <col min="4" max="4" width="10.00390625" style="34" customWidth="1"/>
    <col min="5" max="5" width="13.8515625" style="34" customWidth="1"/>
    <col min="6" max="6" width="15.7109375" style="34" customWidth="1"/>
    <col min="7" max="7" width="9.8515625" style="34" customWidth="1"/>
    <col min="8" max="8" width="13.421875" style="34" customWidth="1"/>
    <col min="9" max="9" width="19.421875" style="34" customWidth="1"/>
    <col min="10" max="11" width="7.7109375" style="34" customWidth="1"/>
    <col min="12" max="12" width="10.7109375" style="34" customWidth="1"/>
    <col min="13" max="13" width="7.7109375" style="34" customWidth="1"/>
    <col min="14" max="14" width="10.8515625" style="34" customWidth="1"/>
    <col min="15" max="16384" width="9.140625" style="34" customWidth="1"/>
  </cols>
  <sheetData>
    <row r="2" spans="1:12" ht="27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33"/>
      <c r="K2" s="33"/>
      <c r="L2" s="33"/>
    </row>
    <row r="3" spans="1:12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9.25" customHeight="1">
      <c r="A4" s="90" t="s">
        <v>32</v>
      </c>
      <c r="B4" s="91"/>
      <c r="C4" s="91"/>
      <c r="D4" s="91"/>
      <c r="E4" s="91"/>
      <c r="F4" s="91"/>
      <c r="G4" s="91"/>
      <c r="H4" s="91"/>
      <c r="I4" s="91"/>
      <c r="J4" s="35"/>
      <c r="K4" s="35"/>
      <c r="L4" s="35"/>
    </row>
    <row r="5" spans="1:9" ht="23.25" customHeight="1">
      <c r="A5" s="91"/>
      <c r="B5" s="91"/>
      <c r="C5" s="91"/>
      <c r="D5" s="91"/>
      <c r="E5" s="91"/>
      <c r="F5" s="91"/>
      <c r="G5" s="91"/>
      <c r="H5" s="91"/>
      <c r="I5" s="91"/>
    </row>
    <row r="7" spans="2:5" ht="13.5">
      <c r="B7" s="67"/>
      <c r="E7" s="67"/>
    </row>
    <row r="8" spans="8:9" ht="15.75" thickBot="1">
      <c r="H8" s="88" t="s">
        <v>25</v>
      </c>
      <c r="I8" s="88"/>
    </row>
    <row r="9" spans="1:9" ht="29.25" thickBot="1" thickTop="1">
      <c r="A9" s="36"/>
      <c r="B9" s="101" t="s">
        <v>14</v>
      </c>
      <c r="C9" s="102"/>
      <c r="D9" s="102"/>
      <c r="E9" s="102"/>
      <c r="F9" s="102"/>
      <c r="G9" s="103"/>
      <c r="H9" s="94" t="s">
        <v>15</v>
      </c>
      <c r="I9" s="95"/>
    </row>
    <row r="10" spans="1:9" ht="18" customHeight="1">
      <c r="A10" s="37" t="s">
        <v>2</v>
      </c>
      <c r="B10" s="96" t="s">
        <v>16</v>
      </c>
      <c r="C10" s="97"/>
      <c r="D10" s="98"/>
      <c r="E10" s="96" t="s">
        <v>17</v>
      </c>
      <c r="F10" s="97"/>
      <c r="G10" s="98"/>
      <c r="H10" s="99" t="s">
        <v>18</v>
      </c>
      <c r="I10" s="100"/>
    </row>
    <row r="11" spans="1:9" ht="18.75" customHeight="1">
      <c r="A11" s="37"/>
      <c r="B11" s="104"/>
      <c r="C11" s="105"/>
      <c r="D11" s="106"/>
      <c r="E11" s="104" t="s">
        <v>19</v>
      </c>
      <c r="F11" s="105"/>
      <c r="G11" s="106"/>
      <c r="H11" s="92"/>
      <c r="I11" s="93"/>
    </row>
    <row r="12" spans="1:9" ht="23.25" customHeight="1" thickBot="1">
      <c r="A12" s="77"/>
      <c r="B12" s="38" t="s">
        <v>20</v>
      </c>
      <c r="C12" s="39" t="s">
        <v>21</v>
      </c>
      <c r="D12" s="40" t="s">
        <v>22</v>
      </c>
      <c r="E12" s="41" t="s">
        <v>20</v>
      </c>
      <c r="F12" s="39" t="s">
        <v>21</v>
      </c>
      <c r="G12" s="40" t="s">
        <v>22</v>
      </c>
      <c r="H12" s="42" t="s">
        <v>23</v>
      </c>
      <c r="I12" s="43" t="s">
        <v>21</v>
      </c>
    </row>
    <row r="13" spans="1:9" s="44" customFormat="1" ht="24.75" customHeight="1">
      <c r="A13" s="76" t="s">
        <v>30</v>
      </c>
      <c r="B13" s="63">
        <v>6</v>
      </c>
      <c r="C13" s="64">
        <v>939</v>
      </c>
      <c r="D13" s="47">
        <f aca="true" t="shared" si="0" ref="D13:D21">C13/I13</f>
        <v>0.7119029567854435</v>
      </c>
      <c r="E13" s="48">
        <v>1</v>
      </c>
      <c r="F13" s="46">
        <v>380</v>
      </c>
      <c r="G13" s="49">
        <f aca="true" t="shared" si="1" ref="G13:G21">F13/I13</f>
        <v>0.2880970432145565</v>
      </c>
      <c r="H13" s="50">
        <f aca="true" t="shared" si="2" ref="H13:I16">B13+E13</f>
        <v>7</v>
      </c>
      <c r="I13" s="51">
        <f t="shared" si="2"/>
        <v>1319</v>
      </c>
    </row>
    <row r="14" spans="1:9" s="44" customFormat="1" ht="24.75" customHeight="1">
      <c r="A14" s="45" t="s">
        <v>28</v>
      </c>
      <c r="B14" s="63">
        <v>18</v>
      </c>
      <c r="C14" s="64">
        <v>4602</v>
      </c>
      <c r="D14" s="47">
        <f t="shared" si="0"/>
        <v>1</v>
      </c>
      <c r="E14" s="48">
        <v>0</v>
      </c>
      <c r="F14" s="46">
        <v>0</v>
      </c>
      <c r="G14" s="49">
        <f t="shared" si="1"/>
        <v>0</v>
      </c>
      <c r="H14" s="50">
        <f t="shared" si="2"/>
        <v>18</v>
      </c>
      <c r="I14" s="51">
        <f t="shared" si="2"/>
        <v>4602</v>
      </c>
    </row>
    <row r="15" spans="1:9" s="44" customFormat="1" ht="24.75" customHeight="1">
      <c r="A15" s="45" t="s">
        <v>24</v>
      </c>
      <c r="B15" s="63">
        <v>6</v>
      </c>
      <c r="C15" s="64">
        <v>1135</v>
      </c>
      <c r="D15" s="47">
        <f t="shared" si="0"/>
        <v>1</v>
      </c>
      <c r="E15" s="48">
        <v>0</v>
      </c>
      <c r="F15" s="46">
        <v>0</v>
      </c>
      <c r="G15" s="49">
        <f t="shared" si="1"/>
        <v>0</v>
      </c>
      <c r="H15" s="50">
        <f t="shared" si="2"/>
        <v>6</v>
      </c>
      <c r="I15" s="51">
        <f t="shared" si="2"/>
        <v>1135</v>
      </c>
    </row>
    <row r="16" spans="1:9" s="44" customFormat="1" ht="24.75" customHeight="1">
      <c r="A16" s="45" t="s">
        <v>31</v>
      </c>
      <c r="B16" s="63">
        <v>16</v>
      </c>
      <c r="C16" s="64">
        <v>3566</v>
      </c>
      <c r="D16" s="47">
        <f t="shared" si="0"/>
        <v>1</v>
      </c>
      <c r="E16" s="48">
        <v>0</v>
      </c>
      <c r="F16" s="46">
        <v>0</v>
      </c>
      <c r="G16" s="49">
        <f t="shared" si="1"/>
        <v>0</v>
      </c>
      <c r="H16" s="50">
        <f t="shared" si="2"/>
        <v>16</v>
      </c>
      <c r="I16" s="51">
        <f t="shared" si="2"/>
        <v>3566</v>
      </c>
    </row>
    <row r="17" spans="1:9" s="44" customFormat="1" ht="24.75" customHeight="1">
      <c r="A17" s="45" t="s">
        <v>29</v>
      </c>
      <c r="B17" s="63">
        <v>0</v>
      </c>
      <c r="C17" s="64">
        <v>0</v>
      </c>
      <c r="D17" s="47">
        <v>0</v>
      </c>
      <c r="E17" s="48">
        <v>0</v>
      </c>
      <c r="F17" s="46">
        <v>0</v>
      </c>
      <c r="G17" s="49">
        <v>0</v>
      </c>
      <c r="H17" s="50">
        <v>25</v>
      </c>
      <c r="I17" s="51">
        <v>13197.988</v>
      </c>
    </row>
    <row r="18" spans="1:9" s="44" customFormat="1" ht="24.75" customHeight="1">
      <c r="A18" s="45" t="s">
        <v>11</v>
      </c>
      <c r="B18" s="63">
        <v>40</v>
      </c>
      <c r="C18" s="64">
        <v>18551</v>
      </c>
      <c r="D18" s="47">
        <f t="shared" si="0"/>
        <v>0.9394814139572571</v>
      </c>
      <c r="E18" s="48">
        <v>7</v>
      </c>
      <c r="F18" s="46">
        <v>1195</v>
      </c>
      <c r="G18" s="49">
        <f t="shared" si="1"/>
        <v>0.060518586042742836</v>
      </c>
      <c r="H18" s="50">
        <f aca="true" t="shared" si="3" ref="H18:I20">B18+E18</f>
        <v>47</v>
      </c>
      <c r="I18" s="51">
        <f t="shared" si="3"/>
        <v>19746</v>
      </c>
    </row>
    <row r="19" spans="1:9" s="44" customFormat="1" ht="24.75" customHeight="1">
      <c r="A19" s="61" t="s">
        <v>27</v>
      </c>
      <c r="B19" s="63">
        <v>0</v>
      </c>
      <c r="C19" s="64">
        <v>0</v>
      </c>
      <c r="D19" s="47">
        <v>0</v>
      </c>
      <c r="E19" s="48">
        <v>0</v>
      </c>
      <c r="F19" s="46">
        <v>0</v>
      </c>
      <c r="G19" s="49">
        <v>0</v>
      </c>
      <c r="H19" s="50">
        <f t="shared" si="3"/>
        <v>0</v>
      </c>
      <c r="I19" s="51">
        <f t="shared" si="3"/>
        <v>0</v>
      </c>
    </row>
    <row r="20" spans="1:9" s="44" customFormat="1" ht="24.75" customHeight="1" thickBot="1">
      <c r="A20" s="52" t="s">
        <v>26</v>
      </c>
      <c r="B20" s="63">
        <v>9</v>
      </c>
      <c r="C20" s="64">
        <v>2010</v>
      </c>
      <c r="D20" s="47">
        <f t="shared" si="0"/>
        <v>0.8381984987489575</v>
      </c>
      <c r="E20" s="48">
        <v>2</v>
      </c>
      <c r="F20" s="46">
        <v>388</v>
      </c>
      <c r="G20" s="49">
        <f t="shared" si="1"/>
        <v>0.16180150125104253</v>
      </c>
      <c r="H20" s="50">
        <f t="shared" si="3"/>
        <v>11</v>
      </c>
      <c r="I20" s="51">
        <f t="shared" si="3"/>
        <v>2398</v>
      </c>
    </row>
    <row r="21" spans="1:9" ht="23.25" customHeight="1" thickBot="1">
      <c r="A21" s="53" t="s">
        <v>15</v>
      </c>
      <c r="B21" s="54">
        <f>SUM(B13:B20)</f>
        <v>95</v>
      </c>
      <c r="C21" s="55">
        <f>SUM(C13:C20)</f>
        <v>30803</v>
      </c>
      <c r="D21" s="56">
        <f t="shared" si="0"/>
        <v>0.6701550787977754</v>
      </c>
      <c r="E21" s="57">
        <f>SUM(E13:E20)</f>
        <v>10</v>
      </c>
      <c r="F21" s="55">
        <f>SUM(F13:F20)</f>
        <v>1963</v>
      </c>
      <c r="G21" s="58">
        <f t="shared" si="1"/>
        <v>0.04270734732591089</v>
      </c>
      <c r="H21" s="59">
        <f>SUM(H13:H20)</f>
        <v>130</v>
      </c>
      <c r="I21" s="60">
        <f>SUM(I13:I20)</f>
        <v>45963.988</v>
      </c>
    </row>
    <row r="22" ht="14.25" thickTop="1"/>
    <row r="23" ht="13.5">
      <c r="I23" s="74"/>
    </row>
  </sheetData>
  <sheetProtection/>
  <mergeCells count="12">
    <mergeCell ref="B11:D11"/>
    <mergeCell ref="E11:G11"/>
    <mergeCell ref="H8:I8"/>
    <mergeCell ref="A2:I2"/>
    <mergeCell ref="A4:I4"/>
    <mergeCell ref="A5:I5"/>
    <mergeCell ref="H11:I11"/>
    <mergeCell ref="H9:I9"/>
    <mergeCell ref="B10:D10"/>
    <mergeCell ref="E10:G10"/>
    <mergeCell ref="H10:I10"/>
    <mergeCell ref="B9:G9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95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2020-03-03T11:42:15Z</cp:lastPrinted>
  <dcterms:created xsi:type="dcterms:W3CDTF">2006-02-13T14:45:48Z</dcterms:created>
  <dcterms:modified xsi:type="dcterms:W3CDTF">2023-03-01T10:12:38Z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