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5772" windowWidth="20136" windowHeight="6288" activeTab="0"/>
  </bookViews>
  <sheets>
    <sheet name="Quadro 1" sheetId="1" r:id="rId1"/>
    <sheet name="Quadro 2" sheetId="2" r:id="rId2"/>
    <sheet name="Quadro 3" sheetId="3" r:id="rId3"/>
  </sheets>
  <definedNames>
    <definedName name="_xlnm.Print_Area" localSheetId="0">'Quadro 1'!$A$1:$Q$19</definedName>
    <definedName name="_xlnm.Print_Area" localSheetId="1">'Quadro 2'!$A$1:$I$25</definedName>
    <definedName name="_xlnm.Print_Area" localSheetId="2">'Quadro 3'!$A$1:$K$25</definedName>
  </definedNames>
  <calcPr fullCalcOnLoad="1"/>
</workbook>
</file>

<file path=xl/sharedStrings.xml><?xml version="1.0" encoding="utf-8"?>
<sst xmlns="http://schemas.openxmlformats.org/spreadsheetml/2006/main" count="93" uniqueCount="39">
  <si>
    <t>ALF</t>
  </si>
  <si>
    <r>
      <t>(unid.:10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euro)</t>
    </r>
  </si>
  <si>
    <t>LOCADORAS</t>
  </si>
  <si>
    <t>VALOR MENSAL</t>
  </si>
  <si>
    <t>VALOR ACUMULADO ASSOCIADAS</t>
  </si>
  <si>
    <t xml:space="preserve"> ∆ MÊS</t>
  </si>
  <si>
    <t>Quota Mercado</t>
  </si>
  <si>
    <t>Nº Cont.</t>
  </si>
  <si>
    <t>Valor</t>
  </si>
  <si>
    <t>V. Médio</t>
  </si>
  <si>
    <t>CAIXA CENTRAL CRED.AGRIC.</t>
  </si>
  <si>
    <t xml:space="preserve">MILLENNIUM BCP </t>
  </si>
  <si>
    <t xml:space="preserve">TOTAL       </t>
  </si>
  <si>
    <r>
      <t xml:space="preserve"> 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∆</t>
    </r>
    <r>
      <rPr>
        <b/>
        <sz val="12"/>
        <rFont val="Arial"/>
        <family val="2"/>
      </rPr>
      <t xml:space="preserve"> ACUM.</t>
    </r>
  </si>
  <si>
    <t>SEGMENTO DE MERCADO</t>
  </si>
  <si>
    <t>TOTAL</t>
  </si>
  <si>
    <t>EMPRESAS</t>
  </si>
  <si>
    <t>Empresas, Entid. Públicas</t>
  </si>
  <si>
    <t>Particulares</t>
  </si>
  <si>
    <t>MÊS</t>
  </si>
  <si>
    <t>Prof.Liberais</t>
  </si>
  <si>
    <t>Nº. CONT</t>
  </si>
  <si>
    <t>VALOR</t>
  </si>
  <si>
    <t xml:space="preserve">% </t>
  </si>
  <si>
    <t>NºCONT</t>
  </si>
  <si>
    <t>CAIXA CRÉD.AGRICOLA</t>
  </si>
  <si>
    <r>
      <t>(Unid.: 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 EURO)</t>
    </r>
  </si>
  <si>
    <t>SANTANDER TOTTA</t>
  </si>
  <si>
    <t>NOVO BANCO</t>
  </si>
  <si>
    <t>BPI</t>
  </si>
  <si>
    <t>EUROBIC</t>
  </si>
  <si>
    <t>ALTERAÇÕES</t>
  </si>
  <si>
    <t>BANCO MONTEPIO</t>
  </si>
  <si>
    <t>CAIXA GERAL DEPOSITOS</t>
  </si>
  <si>
    <t>ANO 2022</t>
  </si>
  <si>
    <t>ANO 2023</t>
  </si>
  <si>
    <t>QUADRO 1 - MAPA PRODUÇÃO DA LOCAÇÃO FINANCEIRA IMOBILIÁRIA - JULHO 2023 / 2022</t>
  </si>
  <si>
    <t>QUADRO 2 - VALOR DA  PRODUÇÃO  IMOBILIÁRIA POR SEGMENTO DE MERCADO - JULHO  2023</t>
  </si>
  <si>
    <t>QUADRO 3 - VALOR DA  PRODUÇÃO  IMOBILIÁRIA POR SEGMENTO DE MERCADO  -  ACUMULADO  JULHO  2023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</si>
</sst>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Gsc.&quot;"/>
    <numFmt numFmtId="167" formatCode="#,##0\ &quot;Esc.&quot;;[Red]\-#,##0\ &quot;G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\ [$€-1];[Red]\-#,##0\ [$€-1]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1"/>
      <color indexed="36"/>
      <name val="Times New Roman"/>
      <family val="1"/>
    </font>
    <font>
      <u val="single"/>
      <sz val="11"/>
      <color indexed="12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2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gray125">
        <fgColor indexed="43"/>
        <bgColor indexed="43"/>
      </patternFill>
    </fill>
    <fill>
      <patternFill patternType="gray0625">
        <fgColor indexed="26"/>
        <bgColor indexed="26"/>
      </patternFill>
    </fill>
    <fill>
      <patternFill patternType="gray0625">
        <fgColor indexed="26"/>
        <b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double"/>
      <top style="hair"/>
      <bottom style="hair"/>
    </border>
    <border>
      <left style="double"/>
      <right>
        <color indexed="63"/>
      </right>
      <top style="hair"/>
      <bottom style="medium"/>
    </border>
    <border>
      <left style="double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4" applyNumberFormat="0" applyAlignment="0" applyProtection="0"/>
    <xf numFmtId="0" fontId="41" fillId="0" borderId="5" applyNumberFormat="0" applyFill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4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14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6" fillId="20" borderId="7" applyNumberFormat="0" applyAlignment="0" applyProtection="0"/>
    <xf numFmtId="17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3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Continuous"/>
    </xf>
    <xf numFmtId="0" fontId="7" fillId="33" borderId="14" xfId="0" applyFont="1" applyFill="1" applyBorder="1" applyAlignment="1">
      <alignment horizontal="centerContinuous"/>
    </xf>
    <xf numFmtId="0" fontId="11" fillId="33" borderId="15" xfId="0" applyFont="1" applyFill="1" applyBorder="1" applyAlignment="1">
      <alignment/>
    </xf>
    <xf numFmtId="0" fontId="12" fillId="34" borderId="16" xfId="0" applyFont="1" applyFill="1" applyBorder="1" applyAlignment="1">
      <alignment horizontal="center"/>
    </xf>
    <xf numFmtId="0" fontId="12" fillId="34" borderId="17" xfId="0" applyFont="1" applyFill="1" applyBorder="1" applyAlignment="1">
      <alignment horizontal="center"/>
    </xf>
    <xf numFmtId="0" fontId="12" fillId="34" borderId="18" xfId="0" applyFont="1" applyFill="1" applyBorder="1" applyAlignment="1">
      <alignment horizontal="center"/>
    </xf>
    <xf numFmtId="0" fontId="12" fillId="35" borderId="19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/>
    </xf>
    <xf numFmtId="0" fontId="13" fillId="33" borderId="20" xfId="0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/>
    </xf>
    <xf numFmtId="9" fontId="0" fillId="0" borderId="24" xfId="0" applyNumberFormat="1" applyFont="1" applyFill="1" applyBorder="1" applyAlignment="1">
      <alignment horizontal="center"/>
    </xf>
    <xf numFmtId="3" fontId="1" fillId="0" borderId="25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174" fontId="0" fillId="0" borderId="26" xfId="0" applyNumberFormat="1" applyFont="1" applyFill="1" applyBorder="1" applyAlignment="1">
      <alignment horizontal="center"/>
    </xf>
    <xf numFmtId="174" fontId="0" fillId="0" borderId="27" xfId="0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right"/>
    </xf>
    <xf numFmtId="174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53" applyFont="1" applyAlignment="1">
      <alignment horizontal="center"/>
      <protection/>
    </xf>
    <xf numFmtId="0" fontId="14" fillId="0" borderId="0" xfId="53">
      <alignment/>
      <protection/>
    </xf>
    <xf numFmtId="0" fontId="10" fillId="0" borderId="0" xfId="53" applyFont="1" applyAlignment="1">
      <alignment horizontal="center"/>
      <protection/>
    </xf>
    <xf numFmtId="0" fontId="15" fillId="33" borderId="28" xfId="53" applyFont="1" applyFill="1" applyBorder="1" applyAlignment="1">
      <alignment horizontal="center"/>
      <protection/>
    </xf>
    <xf numFmtId="0" fontId="7" fillId="33" borderId="29" xfId="53" applyFont="1" applyFill="1" applyBorder="1" applyAlignment="1">
      <alignment horizontal="center"/>
      <protection/>
    </xf>
    <xf numFmtId="0" fontId="12" fillId="36" borderId="30" xfId="53" applyFont="1" applyFill="1" applyBorder="1" applyAlignment="1">
      <alignment horizontal="center"/>
      <protection/>
    </xf>
    <xf numFmtId="0" fontId="12" fillId="36" borderId="31" xfId="53" applyFont="1" applyFill="1" applyBorder="1" applyAlignment="1">
      <alignment horizontal="center"/>
      <protection/>
    </xf>
    <xf numFmtId="0" fontId="1" fillId="36" borderId="32" xfId="53" applyFont="1" applyFill="1" applyBorder="1" applyAlignment="1">
      <alignment horizontal="center"/>
      <protection/>
    </xf>
    <xf numFmtId="0" fontId="12" fillId="36" borderId="33" xfId="53" applyFont="1" applyFill="1" applyBorder="1" applyAlignment="1">
      <alignment horizontal="center"/>
      <protection/>
    </xf>
    <xf numFmtId="0" fontId="1" fillId="36" borderId="34" xfId="53" applyFont="1" applyFill="1" applyBorder="1" applyAlignment="1">
      <alignment horizontal="center"/>
      <protection/>
    </xf>
    <xf numFmtId="0" fontId="1" fillId="36" borderId="35" xfId="53" applyFont="1" applyFill="1" applyBorder="1" applyAlignment="1">
      <alignment horizontal="center"/>
      <protection/>
    </xf>
    <xf numFmtId="0" fontId="17" fillId="0" borderId="0" xfId="53" applyFont="1">
      <alignment/>
      <protection/>
    </xf>
    <xf numFmtId="0" fontId="1" fillId="33" borderId="36" xfId="53" applyFont="1" applyFill="1" applyBorder="1" applyAlignment="1">
      <alignment horizontal="justify"/>
      <protection/>
    </xf>
    <xf numFmtId="3" fontId="0" fillId="0" borderId="22" xfId="53" applyNumberFormat="1" applyFont="1" applyBorder="1" applyAlignment="1">
      <alignment horizontal="right"/>
      <protection/>
    </xf>
    <xf numFmtId="9" fontId="0" fillId="0" borderId="23" xfId="53" applyNumberFormat="1" applyFont="1" applyBorder="1" applyAlignment="1">
      <alignment horizontal="right"/>
      <protection/>
    </xf>
    <xf numFmtId="3" fontId="0" fillId="0" borderId="25" xfId="53" applyNumberFormat="1" applyFont="1" applyBorder="1" applyAlignment="1">
      <alignment horizontal="right"/>
      <protection/>
    </xf>
    <xf numFmtId="9" fontId="0" fillId="0" borderId="37" xfId="53" applyNumberFormat="1" applyFont="1" applyBorder="1" applyAlignment="1">
      <alignment horizontal="right"/>
      <protection/>
    </xf>
    <xf numFmtId="3" fontId="0" fillId="0" borderId="21" xfId="53" applyNumberFormat="1" applyFont="1" applyBorder="1">
      <alignment/>
      <protection/>
    </xf>
    <xf numFmtId="3" fontId="1" fillId="0" borderId="38" xfId="53" applyNumberFormat="1" applyFont="1" applyBorder="1" applyAlignment="1">
      <alignment horizontal="right"/>
      <protection/>
    </xf>
    <xf numFmtId="0" fontId="1" fillId="33" borderId="39" xfId="53" applyFont="1" applyFill="1" applyBorder="1" applyAlignment="1">
      <alignment horizontal="justify"/>
      <protection/>
    </xf>
    <xf numFmtId="0" fontId="7" fillId="33" borderId="40" xfId="53" applyFont="1" applyFill="1" applyBorder="1" applyAlignment="1">
      <alignment horizontal="right"/>
      <protection/>
    </xf>
    <xf numFmtId="3" fontId="1" fillId="37" borderId="41" xfId="53" applyNumberFormat="1" applyFont="1" applyFill="1" applyBorder="1" applyAlignment="1">
      <alignment horizontal="right"/>
      <protection/>
    </xf>
    <xf numFmtId="3" fontId="1" fillId="37" borderId="42" xfId="53" applyNumberFormat="1" applyFont="1" applyFill="1" applyBorder="1" applyAlignment="1">
      <alignment horizontal="right"/>
      <protection/>
    </xf>
    <xf numFmtId="9" fontId="1" fillId="37" borderId="43" xfId="53" applyNumberFormat="1" applyFont="1" applyFill="1" applyBorder="1" applyAlignment="1">
      <alignment horizontal="right"/>
      <protection/>
    </xf>
    <xf numFmtId="3" fontId="1" fillId="37" borderId="44" xfId="53" applyNumberFormat="1" applyFont="1" applyFill="1" applyBorder="1" applyAlignment="1">
      <alignment horizontal="right"/>
      <protection/>
    </xf>
    <xf numFmtId="9" fontId="1" fillId="37" borderId="45" xfId="53" applyNumberFormat="1" applyFont="1" applyFill="1" applyBorder="1" applyAlignment="1">
      <alignment horizontal="right"/>
      <protection/>
    </xf>
    <xf numFmtId="3" fontId="1" fillId="37" borderId="46" xfId="53" applyNumberFormat="1" applyFont="1" applyFill="1" applyBorder="1" applyAlignment="1">
      <alignment horizontal="right"/>
      <protection/>
    </xf>
    <xf numFmtId="3" fontId="1" fillId="37" borderId="47" xfId="53" applyNumberFormat="1" applyFont="1" applyFill="1" applyBorder="1" applyAlignment="1">
      <alignment horizontal="right"/>
      <protection/>
    </xf>
    <xf numFmtId="0" fontId="1" fillId="33" borderId="20" xfId="53" applyFont="1" applyFill="1" applyBorder="1" applyAlignment="1">
      <alignment horizontal="justify"/>
      <protection/>
    </xf>
    <xf numFmtId="3" fontId="0" fillId="0" borderId="23" xfId="0" applyNumberFormat="1" applyFont="1" applyFill="1" applyBorder="1" applyAlignment="1">
      <alignment horizontal="right"/>
    </xf>
    <xf numFmtId="3" fontId="0" fillId="0" borderId="48" xfId="53" applyNumberFormat="1" applyFont="1" applyBorder="1" applyAlignment="1">
      <alignment horizontal="right"/>
      <protection/>
    </xf>
    <xf numFmtId="3" fontId="0" fillId="0" borderId="49" xfId="53" applyNumberFormat="1" applyFont="1" applyBorder="1" applyAlignment="1">
      <alignment horizontal="right"/>
      <protection/>
    </xf>
    <xf numFmtId="3" fontId="1" fillId="0" borderId="22" xfId="0" applyNumberFormat="1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/>
    </xf>
    <xf numFmtId="14" fontId="14" fillId="0" borderId="0" xfId="53" applyNumberFormat="1">
      <alignment/>
      <protection/>
    </xf>
    <xf numFmtId="3" fontId="0" fillId="0" borderId="37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14" fillId="0" borderId="0" xfId="53" applyNumberFormat="1">
      <alignment/>
      <protection/>
    </xf>
    <xf numFmtId="3" fontId="0" fillId="0" borderId="37" xfId="0" applyNumberFormat="1" applyFont="1" applyFill="1" applyBorder="1" applyAlignment="1">
      <alignment/>
    </xf>
    <xf numFmtId="0" fontId="7" fillId="33" borderId="50" xfId="53" applyFont="1" applyFill="1" applyBorder="1" applyAlignment="1">
      <alignment horizontal="center"/>
      <protection/>
    </xf>
    <xf numFmtId="0" fontId="1" fillId="33" borderId="0" xfId="53" applyFont="1" applyFill="1" applyBorder="1" applyAlignment="1">
      <alignment horizontal="center"/>
      <protection/>
    </xf>
    <xf numFmtId="0" fontId="1" fillId="36" borderId="30" xfId="53" applyFont="1" applyFill="1" applyBorder="1" applyAlignment="1">
      <alignment horizontal="center"/>
      <protection/>
    </xf>
    <xf numFmtId="3" fontId="0" fillId="0" borderId="23" xfId="53" applyNumberFormat="1" applyFont="1" applyBorder="1" applyAlignment="1">
      <alignment horizontal="right"/>
      <protection/>
    </xf>
    <xf numFmtId="3" fontId="1" fillId="37" borderId="43" xfId="53" applyNumberFormat="1" applyFont="1" applyFill="1" applyBorder="1" applyAlignment="1">
      <alignment horizontal="right"/>
      <protection/>
    </xf>
    <xf numFmtId="0" fontId="1" fillId="33" borderId="51" xfId="53" applyFont="1" applyFill="1" applyBorder="1" applyAlignment="1">
      <alignment horizontal="justify"/>
      <protection/>
    </xf>
    <xf numFmtId="3" fontId="0" fillId="0" borderId="49" xfId="53" applyNumberFormat="1" applyFont="1" applyBorder="1" applyAlignment="1">
      <alignment horizontal="right"/>
      <protection/>
    </xf>
    <xf numFmtId="9" fontId="1" fillId="37" borderId="52" xfId="0" applyNumberFormat="1" applyFont="1" applyFill="1" applyBorder="1" applyAlignment="1">
      <alignment horizontal="center" vertical="center"/>
    </xf>
    <xf numFmtId="9" fontId="1" fillId="37" borderId="41" xfId="0" applyNumberFormat="1" applyFont="1" applyFill="1" applyBorder="1" applyAlignment="1">
      <alignment horizontal="center" vertical="center"/>
    </xf>
    <xf numFmtId="9" fontId="1" fillId="37" borderId="46" xfId="0" applyNumberFormat="1" applyFont="1" applyFill="1" applyBorder="1" applyAlignment="1">
      <alignment horizontal="center" vertical="center"/>
    </xf>
    <xf numFmtId="9" fontId="1" fillId="37" borderId="53" xfId="0" applyNumberFormat="1" applyFont="1" applyFill="1" applyBorder="1" applyAlignment="1">
      <alignment horizontal="center" vertical="center"/>
    </xf>
    <xf numFmtId="0" fontId="1" fillId="33" borderId="54" xfId="0" applyFont="1" applyFill="1" applyBorder="1" applyAlignment="1">
      <alignment horizontal="center" vertical="center"/>
    </xf>
    <xf numFmtId="3" fontId="1" fillId="37" borderId="44" xfId="0" applyNumberFormat="1" applyFont="1" applyFill="1" applyBorder="1" applyAlignment="1">
      <alignment horizontal="center" vertical="center"/>
    </xf>
    <xf numFmtId="3" fontId="1" fillId="37" borderId="45" xfId="0" applyNumberFormat="1" applyFont="1" applyFill="1" applyBorder="1" applyAlignment="1">
      <alignment horizontal="center" vertical="center"/>
    </xf>
    <xf numFmtId="3" fontId="0" fillId="0" borderId="48" xfId="53" applyNumberFormat="1" applyFont="1" applyBorder="1" applyAlignment="1">
      <alignment horizontal="right"/>
      <protection/>
    </xf>
    <xf numFmtId="3" fontId="0" fillId="0" borderId="55" xfId="53" applyNumberFormat="1" applyFont="1" applyBorder="1">
      <alignment/>
      <protection/>
    </xf>
    <xf numFmtId="3" fontId="1" fillId="0" borderId="22" xfId="53" applyNumberFormat="1" applyFont="1" applyBorder="1">
      <alignment/>
      <protection/>
    </xf>
    <xf numFmtId="0" fontId="7" fillId="0" borderId="0" xfId="0" applyFont="1" applyAlignment="1">
      <alignment horizontal="center"/>
    </xf>
    <xf numFmtId="17" fontId="7" fillId="33" borderId="13" xfId="0" applyNumberFormat="1" applyFont="1" applyFill="1" applyBorder="1" applyAlignment="1">
      <alignment horizontal="center"/>
    </xf>
    <xf numFmtId="17" fontId="7" fillId="33" borderId="56" xfId="0" applyNumberFormat="1" applyFont="1" applyFill="1" applyBorder="1" applyAlignment="1">
      <alignment horizontal="center"/>
    </xf>
    <xf numFmtId="17" fontId="7" fillId="33" borderId="18" xfId="0" applyNumberFormat="1" applyFont="1" applyFill="1" applyBorder="1" applyAlignment="1">
      <alignment horizontal="center"/>
    </xf>
    <xf numFmtId="17" fontId="7" fillId="33" borderId="57" xfId="0" applyNumberFormat="1" applyFont="1" applyFill="1" applyBorder="1" applyAlignment="1">
      <alignment horizontal="center"/>
    </xf>
    <xf numFmtId="17" fontId="7" fillId="33" borderId="58" xfId="0" applyNumberFormat="1" applyFont="1" applyFill="1" applyBorder="1" applyAlignment="1">
      <alignment horizontal="center"/>
    </xf>
    <xf numFmtId="17" fontId="7" fillId="33" borderId="59" xfId="0" applyNumberFormat="1" applyFont="1" applyFill="1" applyBorder="1" applyAlignment="1">
      <alignment horizontal="center"/>
    </xf>
    <xf numFmtId="0" fontId="7" fillId="33" borderId="57" xfId="0" applyFont="1" applyFill="1" applyBorder="1" applyAlignment="1">
      <alignment horizontal="center"/>
    </xf>
    <xf numFmtId="0" fontId="7" fillId="33" borderId="58" xfId="0" applyFont="1" applyFill="1" applyBorder="1" applyAlignment="1">
      <alignment horizontal="center"/>
    </xf>
    <xf numFmtId="0" fontId="7" fillId="33" borderId="60" xfId="0" applyFont="1" applyFill="1" applyBorder="1" applyAlignment="1">
      <alignment horizontal="center"/>
    </xf>
    <xf numFmtId="0" fontId="1" fillId="33" borderId="61" xfId="53" applyFont="1" applyFill="1" applyBorder="1" applyAlignment="1">
      <alignment horizontal="center"/>
      <protection/>
    </xf>
    <xf numFmtId="0" fontId="1" fillId="33" borderId="62" xfId="53" applyFont="1" applyFill="1" applyBorder="1" applyAlignment="1">
      <alignment horizontal="center"/>
      <protection/>
    </xf>
    <xf numFmtId="0" fontId="1" fillId="33" borderId="63" xfId="53" applyFont="1" applyFill="1" applyBorder="1" applyAlignment="1">
      <alignment horizontal="center"/>
      <protection/>
    </xf>
    <xf numFmtId="0" fontId="1" fillId="0" borderId="64" xfId="53" applyFont="1" applyBorder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16" fillId="33" borderId="65" xfId="53" applyFont="1" applyFill="1" applyBorder="1" applyAlignment="1">
      <alignment horizontal="center"/>
      <protection/>
    </xf>
    <xf numFmtId="0" fontId="16" fillId="33" borderId="66" xfId="53" applyFont="1" applyFill="1" applyBorder="1" applyAlignment="1">
      <alignment horizontal="center"/>
      <protection/>
    </xf>
    <xf numFmtId="0" fontId="1" fillId="33" borderId="67" xfId="53" applyFont="1" applyFill="1" applyBorder="1" applyAlignment="1">
      <alignment horizontal="center"/>
      <protection/>
    </xf>
    <xf numFmtId="0" fontId="14" fillId="33" borderId="68" xfId="53" applyFill="1" applyBorder="1" applyAlignment="1">
      <alignment/>
      <protection/>
    </xf>
    <xf numFmtId="0" fontId="1" fillId="33" borderId="69" xfId="53" applyFont="1" applyFill="1" applyBorder="1" applyAlignment="1">
      <alignment horizontal="center"/>
      <protection/>
    </xf>
    <xf numFmtId="0" fontId="1" fillId="33" borderId="70" xfId="53" applyFont="1" applyFill="1" applyBorder="1" applyAlignment="1">
      <alignment horizontal="center"/>
      <protection/>
    </xf>
    <xf numFmtId="0" fontId="1" fillId="33" borderId="71" xfId="53" applyFont="1" applyFill="1" applyBorder="1" applyAlignment="1">
      <alignment horizontal="center"/>
      <protection/>
    </xf>
    <xf numFmtId="0" fontId="1" fillId="33" borderId="65" xfId="53" applyFont="1" applyFill="1" applyBorder="1" applyAlignment="1">
      <alignment horizontal="center"/>
      <protection/>
    </xf>
    <xf numFmtId="0" fontId="14" fillId="33" borderId="66" xfId="53" applyFill="1" applyBorder="1" applyAlignment="1">
      <alignment horizontal="center"/>
      <protection/>
    </xf>
    <xf numFmtId="0" fontId="7" fillId="33" borderId="72" xfId="53" applyFont="1" applyFill="1" applyBorder="1" applyAlignment="1">
      <alignment horizontal="center"/>
      <protection/>
    </xf>
    <xf numFmtId="0" fontId="7" fillId="33" borderId="73" xfId="53" applyFont="1" applyFill="1" applyBorder="1" applyAlignment="1">
      <alignment horizontal="center"/>
      <protection/>
    </xf>
    <xf numFmtId="0" fontId="7" fillId="33" borderId="74" xfId="53" applyFont="1" applyFill="1" applyBorder="1" applyAlignment="1">
      <alignment horizontal="center"/>
      <protection/>
    </xf>
    <xf numFmtId="0" fontId="1" fillId="33" borderId="75" xfId="53" applyFont="1" applyFill="1" applyBorder="1" applyAlignment="1">
      <alignment horizontal="center"/>
      <protection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rmal_Mapa Imobiliário - Segm. Merc. e Esc.Vendas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0"/>
  <sheetViews>
    <sheetView tabSelected="1" zoomScale="67" zoomScaleNormal="67" zoomScalePageLayoutView="0" workbookViewId="0" topLeftCell="A1">
      <selection activeCell="L15" sqref="L15"/>
    </sheetView>
  </sheetViews>
  <sheetFormatPr defaultColWidth="9.140625" defaultRowHeight="12.75"/>
  <cols>
    <col min="1" max="1" width="41.421875" style="0" customWidth="1"/>
    <col min="2" max="2" width="6.7109375" style="0" customWidth="1"/>
    <col min="3" max="3" width="10.28125" style="0" customWidth="1"/>
    <col min="4" max="4" width="9.28125" style="0" customWidth="1"/>
    <col min="5" max="5" width="6.7109375" style="0" customWidth="1"/>
    <col min="6" max="6" width="10.140625" style="0" customWidth="1"/>
    <col min="7" max="7" width="8.421875" style="0" customWidth="1"/>
    <col min="8" max="8" width="10.421875" style="0" customWidth="1"/>
    <col min="9" max="9" width="8.421875" style="0" customWidth="1"/>
    <col min="10" max="10" width="10.28125" style="0" customWidth="1"/>
    <col min="11" max="11" width="9.421875" style="0" customWidth="1"/>
    <col min="12" max="12" width="6.7109375" style="0" customWidth="1"/>
    <col min="13" max="13" width="10.28125" style="0" customWidth="1"/>
    <col min="14" max="14" width="8.00390625" style="0" customWidth="1"/>
    <col min="15" max="16" width="11.28125" style="0" customWidth="1"/>
    <col min="17" max="17" width="9.421875" style="0" customWidth="1"/>
  </cols>
  <sheetData>
    <row r="2" spans="1:17" ht="31.5" customHeight="1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6.5" customHeigh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6.25" customHeight="1">
      <c r="A4" s="87" t="s">
        <v>36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</row>
    <row r="5" spans="16:17" ht="22.5" customHeight="1" thickBot="1">
      <c r="P5" s="3" t="s">
        <v>1</v>
      </c>
      <c r="Q5" s="4"/>
    </row>
    <row r="6" spans="1:17" ht="18" thickTop="1">
      <c r="A6" s="5" t="s">
        <v>2</v>
      </c>
      <c r="B6" s="91" t="s">
        <v>3</v>
      </c>
      <c r="C6" s="92"/>
      <c r="D6" s="92"/>
      <c r="E6" s="92"/>
      <c r="F6" s="92"/>
      <c r="G6" s="92"/>
      <c r="H6" s="93"/>
      <c r="I6" s="94" t="s">
        <v>4</v>
      </c>
      <c r="J6" s="95"/>
      <c r="K6" s="95"/>
      <c r="L6" s="95"/>
      <c r="M6" s="95"/>
      <c r="N6" s="95"/>
      <c r="O6" s="95"/>
      <c r="P6" s="95"/>
      <c r="Q6" s="96"/>
    </row>
    <row r="7" spans="1:17" ht="17.25">
      <c r="A7" s="6"/>
      <c r="B7" s="88">
        <v>45108</v>
      </c>
      <c r="C7" s="89"/>
      <c r="D7" s="90"/>
      <c r="E7" s="88">
        <v>44743</v>
      </c>
      <c r="F7" s="89"/>
      <c r="G7" s="90"/>
      <c r="H7" s="7" t="s">
        <v>5</v>
      </c>
      <c r="I7" s="88" t="s">
        <v>35</v>
      </c>
      <c r="J7" s="89"/>
      <c r="K7" s="90"/>
      <c r="L7" s="88" t="s">
        <v>34</v>
      </c>
      <c r="M7" s="89"/>
      <c r="N7" s="90"/>
      <c r="O7" s="8" t="s">
        <v>13</v>
      </c>
      <c r="P7" s="9" t="s">
        <v>6</v>
      </c>
      <c r="Q7" s="10"/>
    </row>
    <row r="8" spans="1:17" ht="17.25">
      <c r="A8" s="11"/>
      <c r="B8" s="12" t="s">
        <v>7</v>
      </c>
      <c r="C8" s="13" t="s">
        <v>8</v>
      </c>
      <c r="D8" s="14" t="s">
        <v>9</v>
      </c>
      <c r="E8" s="12" t="s">
        <v>7</v>
      </c>
      <c r="F8" s="13" t="s">
        <v>8</v>
      </c>
      <c r="G8" s="14" t="s">
        <v>9</v>
      </c>
      <c r="H8" s="15" t="s">
        <v>8</v>
      </c>
      <c r="I8" s="12" t="s">
        <v>7</v>
      </c>
      <c r="J8" s="13" t="s">
        <v>8</v>
      </c>
      <c r="K8" s="14" t="s">
        <v>9</v>
      </c>
      <c r="L8" s="12" t="s">
        <v>7</v>
      </c>
      <c r="M8" s="13" t="s">
        <v>8</v>
      </c>
      <c r="N8" s="14" t="s">
        <v>9</v>
      </c>
      <c r="O8" s="15" t="s">
        <v>8</v>
      </c>
      <c r="P8" s="12" t="s">
        <v>7</v>
      </c>
      <c r="Q8" s="16" t="s">
        <v>8</v>
      </c>
    </row>
    <row r="9" spans="1:17" ht="24.75" customHeight="1">
      <c r="A9" s="17" t="s">
        <v>32</v>
      </c>
      <c r="B9" s="62">
        <f>'Quadro 2'!H13</f>
        <v>7</v>
      </c>
      <c r="C9" s="61">
        <f>'Quadro 2'!I13</f>
        <v>1231</v>
      </c>
      <c r="D9" s="20">
        <f aca="true" t="shared" si="0" ref="D9:D17">C9/B9</f>
        <v>175.85714285714286</v>
      </c>
      <c r="E9" s="18">
        <v>12</v>
      </c>
      <c r="F9" s="19">
        <v>3750</v>
      </c>
      <c r="G9" s="64">
        <f aca="true" t="shared" si="1" ref="G9:G17">F9/E9</f>
        <v>312.5</v>
      </c>
      <c r="H9" s="21">
        <f aca="true" t="shared" si="2" ref="H9:H17">(C9-F9)/F9</f>
        <v>-0.6717333333333333</v>
      </c>
      <c r="I9" s="22">
        <f>'Quadro 3'!J13</f>
        <v>48</v>
      </c>
      <c r="J9" s="23">
        <f>'Quadro 3'!K13</f>
        <v>8158</v>
      </c>
      <c r="K9" s="20">
        <f aca="true" t="shared" si="3" ref="K9:K17">J9/I9</f>
        <v>169.95833333333334</v>
      </c>
      <c r="L9" s="22">
        <v>68</v>
      </c>
      <c r="M9" s="23">
        <v>15867.1</v>
      </c>
      <c r="N9" s="58">
        <f aca="true" t="shared" si="4" ref="N9:N17">M9/L9</f>
        <v>233.33970588235294</v>
      </c>
      <c r="O9" s="21">
        <v>1</v>
      </c>
      <c r="P9" s="24">
        <f aca="true" t="shared" si="5" ref="P9:P16">(I9/$I$17)</f>
        <v>0.048830111902339775</v>
      </c>
      <c r="Q9" s="25">
        <f aca="true" t="shared" si="6" ref="Q9:Q16">(J9/$J$17)</f>
        <v>0.021870410301845788</v>
      </c>
    </row>
    <row r="10" spans="1:17" ht="24.75" customHeight="1">
      <c r="A10" s="17" t="s">
        <v>29</v>
      </c>
      <c r="B10" s="62">
        <f>'Quadro 2'!H14</f>
        <v>16</v>
      </c>
      <c r="C10" s="61">
        <f>'Quadro 2'!I14</f>
        <v>5739.799999999999</v>
      </c>
      <c r="D10" s="20">
        <f t="shared" si="0"/>
        <v>358.73749999999995</v>
      </c>
      <c r="E10" s="18">
        <v>20</v>
      </c>
      <c r="F10" s="19">
        <v>6637</v>
      </c>
      <c r="G10" s="64">
        <f t="shared" si="1"/>
        <v>331.85</v>
      </c>
      <c r="H10" s="21">
        <f t="shared" si="2"/>
        <v>-0.13518155793280107</v>
      </c>
      <c r="I10" s="22">
        <f>'Quadro 3'!J14</f>
        <v>143</v>
      </c>
      <c r="J10" s="23">
        <f>'Quadro 3'!K14</f>
        <v>54515.200000000004</v>
      </c>
      <c r="K10" s="20">
        <f t="shared" si="3"/>
        <v>381.22517482517486</v>
      </c>
      <c r="L10" s="22">
        <v>164</v>
      </c>
      <c r="M10" s="23">
        <v>48088.3</v>
      </c>
      <c r="N10" s="58">
        <f t="shared" si="4"/>
        <v>293.22134146341466</v>
      </c>
      <c r="O10" s="21">
        <f aca="true" t="shared" si="7" ref="O10:O17">(J10-M10)/M10</f>
        <v>0.1336478935624674</v>
      </c>
      <c r="P10" s="24">
        <f t="shared" si="5"/>
        <v>0.14547304170905392</v>
      </c>
      <c r="Q10" s="25">
        <f t="shared" si="6"/>
        <v>0.1461473144995322</v>
      </c>
    </row>
    <row r="11" spans="1:17" ht="24.75" customHeight="1">
      <c r="A11" s="17" t="s">
        <v>10</v>
      </c>
      <c r="B11" s="62">
        <f>'Quadro 2'!H15</f>
        <v>3</v>
      </c>
      <c r="C11" s="61">
        <f>'Quadro 2'!I15</f>
        <v>489</v>
      </c>
      <c r="D11" s="20">
        <f t="shared" si="0"/>
        <v>163</v>
      </c>
      <c r="E11" s="18">
        <v>4</v>
      </c>
      <c r="F11" s="19">
        <v>378</v>
      </c>
      <c r="G11" s="64">
        <f t="shared" si="1"/>
        <v>94.5</v>
      </c>
      <c r="H11" s="21">
        <f t="shared" si="2"/>
        <v>0.29365079365079366</v>
      </c>
      <c r="I11" s="22">
        <f>'Quadro 3'!J15</f>
        <v>40</v>
      </c>
      <c r="J11" s="23">
        <f>'Quadro 3'!K15</f>
        <v>14255.5</v>
      </c>
      <c r="K11" s="20">
        <f t="shared" si="3"/>
        <v>356.3875</v>
      </c>
      <c r="L11" s="22">
        <v>63</v>
      </c>
      <c r="M11" s="23">
        <v>17536</v>
      </c>
      <c r="N11" s="58">
        <f t="shared" si="4"/>
        <v>278.3492063492063</v>
      </c>
      <c r="O11" s="21">
        <f t="shared" si="7"/>
        <v>-0.18707230839416059</v>
      </c>
      <c r="P11" s="24">
        <f t="shared" si="5"/>
        <v>0.04069175991861648</v>
      </c>
      <c r="Q11" s="25">
        <f t="shared" si="6"/>
        <v>0.038216920085555606</v>
      </c>
    </row>
    <row r="12" spans="1:17" ht="24.75" customHeight="1">
      <c r="A12" s="17" t="s">
        <v>33</v>
      </c>
      <c r="B12" s="62">
        <f>'Quadro 2'!H16</f>
        <v>33</v>
      </c>
      <c r="C12" s="61">
        <f>'Quadro 2'!I16</f>
        <v>9655</v>
      </c>
      <c r="D12" s="20">
        <f t="shared" si="0"/>
        <v>292.57575757575756</v>
      </c>
      <c r="E12" s="18">
        <v>37</v>
      </c>
      <c r="F12" s="19">
        <v>11723</v>
      </c>
      <c r="G12" s="69">
        <f t="shared" si="1"/>
        <v>316.8378378378378</v>
      </c>
      <c r="H12" s="21">
        <f t="shared" si="2"/>
        <v>-0.17640535699053145</v>
      </c>
      <c r="I12" s="22">
        <f>'Quadro 3'!J16</f>
        <v>203</v>
      </c>
      <c r="J12" s="23">
        <f>'Quadro 3'!K16</f>
        <v>55867.600000000006</v>
      </c>
      <c r="K12" s="20">
        <f t="shared" si="3"/>
        <v>275.2098522167488</v>
      </c>
      <c r="L12" s="22">
        <v>278</v>
      </c>
      <c r="M12" s="23">
        <v>95768</v>
      </c>
      <c r="N12" s="20">
        <f t="shared" si="4"/>
        <v>344.48920863309354</v>
      </c>
      <c r="O12" s="21">
        <f t="shared" si="7"/>
        <v>-0.4166360370896332</v>
      </c>
      <c r="P12" s="24">
        <f t="shared" si="5"/>
        <v>0.20651068158697863</v>
      </c>
      <c r="Q12" s="25">
        <f t="shared" si="6"/>
        <v>0.1497729020077715</v>
      </c>
    </row>
    <row r="13" spans="1:17" ht="24.75" customHeight="1">
      <c r="A13" s="17" t="s">
        <v>30</v>
      </c>
      <c r="B13" s="62">
        <f>'Quadro 2'!H17</f>
        <v>9</v>
      </c>
      <c r="C13" s="61">
        <f>'Quadro 2'!I17</f>
        <v>2029.862</v>
      </c>
      <c r="D13" s="20">
        <f t="shared" si="0"/>
        <v>225.54022222222224</v>
      </c>
      <c r="E13" s="18">
        <v>8</v>
      </c>
      <c r="F13" s="19">
        <v>1486.015</v>
      </c>
      <c r="G13" s="69">
        <f t="shared" si="1"/>
        <v>185.751875</v>
      </c>
      <c r="H13" s="21">
        <f t="shared" si="2"/>
        <v>0.36597679027466073</v>
      </c>
      <c r="I13" s="22">
        <f>'Quadro 3'!J17</f>
        <v>92</v>
      </c>
      <c r="J13" s="23">
        <f>'Quadro 3'!K17</f>
        <v>35349.606999999996</v>
      </c>
      <c r="K13" s="20">
        <f t="shared" si="3"/>
        <v>384.2348586956521</v>
      </c>
      <c r="L13" s="22">
        <v>77</v>
      </c>
      <c r="M13" s="23">
        <v>10205.621</v>
      </c>
      <c r="N13" s="20">
        <f t="shared" si="4"/>
        <v>132.54053246753244</v>
      </c>
      <c r="O13" s="21">
        <f t="shared" si="7"/>
        <v>2.4637389532689875</v>
      </c>
      <c r="P13" s="24">
        <f t="shared" si="5"/>
        <v>0.0935910478128179</v>
      </c>
      <c r="Q13" s="25">
        <f t="shared" si="6"/>
        <v>0.09476714992632998</v>
      </c>
    </row>
    <row r="14" spans="1:17" ht="24.75" customHeight="1">
      <c r="A14" s="17" t="s">
        <v>11</v>
      </c>
      <c r="B14" s="62">
        <f>'Quadro 2'!H18</f>
        <v>42</v>
      </c>
      <c r="C14" s="61">
        <f>'Quadro 2'!I18</f>
        <v>24612</v>
      </c>
      <c r="D14" s="20">
        <f t="shared" si="0"/>
        <v>586</v>
      </c>
      <c r="E14" s="18">
        <v>46</v>
      </c>
      <c r="F14" s="19">
        <v>17728</v>
      </c>
      <c r="G14" s="20">
        <f t="shared" si="1"/>
        <v>385.39130434782606</v>
      </c>
      <c r="H14" s="21">
        <f t="shared" si="2"/>
        <v>0.38831227436823107</v>
      </c>
      <c r="I14" s="22">
        <f>'Quadro 3'!J18</f>
        <v>357</v>
      </c>
      <c r="J14" s="23">
        <f>'Quadro 3'!K18</f>
        <v>183265.5</v>
      </c>
      <c r="K14" s="20">
        <f t="shared" si="3"/>
        <v>513.3487394957983</v>
      </c>
      <c r="L14" s="22">
        <v>384</v>
      </c>
      <c r="M14" s="23">
        <v>219559.6</v>
      </c>
      <c r="N14" s="20">
        <f t="shared" si="4"/>
        <v>571.7697916666667</v>
      </c>
      <c r="O14" s="21">
        <f t="shared" si="7"/>
        <v>-0.1653040905521781</v>
      </c>
      <c r="P14" s="24">
        <f t="shared" si="5"/>
        <v>0.3631739572736521</v>
      </c>
      <c r="Q14" s="25">
        <f t="shared" si="6"/>
        <v>0.4913081244389457</v>
      </c>
    </row>
    <row r="15" spans="1:17" ht="24.75" customHeight="1">
      <c r="A15" s="17" t="s">
        <v>28</v>
      </c>
      <c r="B15" s="62">
        <f>'Quadro 2'!H19</f>
        <v>0</v>
      </c>
      <c r="C15" s="61">
        <f>'Quadro 2'!I19</f>
        <v>0</v>
      </c>
      <c r="D15" s="20">
        <v>0</v>
      </c>
      <c r="E15" s="18">
        <v>0</v>
      </c>
      <c r="F15" s="19">
        <v>0</v>
      </c>
      <c r="G15" s="20">
        <v>0</v>
      </c>
      <c r="H15" s="21">
        <v>0</v>
      </c>
      <c r="I15" s="22">
        <f>'Quadro 3'!J19</f>
        <v>0</v>
      </c>
      <c r="J15" s="23">
        <f>'Quadro 3'!K19</f>
        <v>0</v>
      </c>
      <c r="K15" s="20">
        <v>0</v>
      </c>
      <c r="L15" s="22">
        <v>10</v>
      </c>
      <c r="M15" s="23">
        <v>2111</v>
      </c>
      <c r="N15" s="20">
        <f t="shared" si="4"/>
        <v>211.1</v>
      </c>
      <c r="O15" s="21">
        <f t="shared" si="7"/>
        <v>-1</v>
      </c>
      <c r="P15" s="24">
        <f t="shared" si="5"/>
        <v>0</v>
      </c>
      <c r="Q15" s="25">
        <f t="shared" si="6"/>
        <v>0</v>
      </c>
    </row>
    <row r="16" spans="1:17" ht="24.75" customHeight="1" thickBot="1">
      <c r="A16" s="17" t="s">
        <v>27</v>
      </c>
      <c r="B16" s="62">
        <f>'Quadro 2'!H20</f>
        <v>13</v>
      </c>
      <c r="C16" s="61">
        <f>'Quadro 2'!I20</f>
        <v>3444</v>
      </c>
      <c r="D16" s="20">
        <f t="shared" si="0"/>
        <v>264.9230769230769</v>
      </c>
      <c r="E16" s="18">
        <v>32</v>
      </c>
      <c r="F16" s="19">
        <v>13233</v>
      </c>
      <c r="G16" s="20">
        <f t="shared" si="1"/>
        <v>413.53125</v>
      </c>
      <c r="H16" s="21">
        <f t="shared" si="2"/>
        <v>-0.7397415552029019</v>
      </c>
      <c r="I16" s="22">
        <f>'Quadro 3'!J20</f>
        <v>100</v>
      </c>
      <c r="J16" s="23">
        <f>'Quadro 3'!K20</f>
        <v>21604</v>
      </c>
      <c r="K16" s="20">
        <f t="shared" si="3"/>
        <v>216.04</v>
      </c>
      <c r="L16" s="22">
        <v>195</v>
      </c>
      <c r="M16" s="23">
        <v>53839</v>
      </c>
      <c r="N16" s="20">
        <f t="shared" si="4"/>
        <v>276.0974358974359</v>
      </c>
      <c r="O16" s="21">
        <f t="shared" si="7"/>
        <v>-0.5987295454967588</v>
      </c>
      <c r="P16" s="24">
        <f t="shared" si="5"/>
        <v>0.1017293997965412</v>
      </c>
      <c r="Q16" s="25">
        <f t="shared" si="6"/>
        <v>0.05791717874001918</v>
      </c>
    </row>
    <row r="17" spans="1:17" ht="34.5" customHeight="1" thickBot="1">
      <c r="A17" s="81" t="s">
        <v>12</v>
      </c>
      <c r="B17" s="82">
        <f>SUM(B9:B16)</f>
        <v>123</v>
      </c>
      <c r="C17" s="82">
        <f>SUM(C9:C16)</f>
        <v>47200.662</v>
      </c>
      <c r="D17" s="83">
        <f t="shared" si="0"/>
        <v>383.7452195121951</v>
      </c>
      <c r="E17" s="82">
        <f>SUM(E9:E16)</f>
        <v>159</v>
      </c>
      <c r="F17" s="82">
        <f>SUM(F9:F16)</f>
        <v>54935.015</v>
      </c>
      <c r="G17" s="82">
        <f t="shared" si="1"/>
        <v>345.5032389937107</v>
      </c>
      <c r="H17" s="77">
        <f t="shared" si="2"/>
        <v>-0.14079095090808663</v>
      </c>
      <c r="I17" s="82">
        <f>SUM(I9:I16)</f>
        <v>983</v>
      </c>
      <c r="J17" s="82">
        <f>SUM(J9:J16)</f>
        <v>373015.407</v>
      </c>
      <c r="K17" s="83">
        <f t="shared" si="3"/>
        <v>379.46633468972533</v>
      </c>
      <c r="L17" s="82">
        <f>SUM(L9:L16)</f>
        <v>1239</v>
      </c>
      <c r="M17" s="82">
        <f>SUM(M9:M16)</f>
        <v>462974.62100000004</v>
      </c>
      <c r="N17" s="83">
        <f t="shared" si="4"/>
        <v>373.6679749798225</v>
      </c>
      <c r="O17" s="78">
        <f t="shared" si="7"/>
        <v>-0.19430700932524772</v>
      </c>
      <c r="P17" s="79">
        <f>SUM(P9:P16)</f>
        <v>1</v>
      </c>
      <c r="Q17" s="80">
        <f>SUM(Q9:Q16)</f>
        <v>1</v>
      </c>
    </row>
    <row r="18" spans="1:17" ht="13.5" thickTop="1">
      <c r="A18" s="6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7"/>
      <c r="P18" s="28"/>
      <c r="Q18" s="28"/>
    </row>
    <row r="19" ht="12.75">
      <c r="A19" s="66"/>
    </row>
    <row r="20" ht="12.75">
      <c r="A20" s="67"/>
    </row>
  </sheetData>
  <sheetProtection/>
  <mergeCells count="7">
    <mergeCell ref="A4:Q4"/>
    <mergeCell ref="B7:D7"/>
    <mergeCell ref="B6:H6"/>
    <mergeCell ref="E7:G7"/>
    <mergeCell ref="I7:K7"/>
    <mergeCell ref="L7:N7"/>
    <mergeCell ref="I6:Q6"/>
  </mergeCells>
  <printOptions horizontalCentered="1" verticalCentered="1"/>
  <pageMargins left="0.17" right="0.23" top="0.22" bottom="0.5118110236220472" header="0.15748031496062992" footer="0.5118110236220472"/>
  <pageSetup fitToHeight="1" fitToWidth="1" horizontalDpi="600" verticalDpi="600" orientation="landscape" paperSize="9" scale="75" r:id="rId1"/>
  <headerFooter alignWithMargins="0">
    <oddFooter>&amp;L&amp;D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3"/>
  <sheetViews>
    <sheetView zoomScale="65" zoomScaleNormal="65" zoomScalePageLayoutView="0" workbookViewId="0" topLeftCell="A1">
      <selection activeCell="H18" sqref="H18"/>
    </sheetView>
  </sheetViews>
  <sheetFormatPr defaultColWidth="9.140625" defaultRowHeight="12.75"/>
  <cols>
    <col min="1" max="1" width="41.421875" style="30" customWidth="1"/>
    <col min="2" max="2" width="13.8515625" style="30" customWidth="1"/>
    <col min="3" max="3" width="15.7109375" style="30" customWidth="1"/>
    <col min="4" max="4" width="10.00390625" style="30" customWidth="1"/>
    <col min="5" max="5" width="13.8515625" style="30" customWidth="1"/>
    <col min="6" max="6" width="15.7109375" style="30" customWidth="1"/>
    <col min="7" max="7" width="9.8515625" style="30" customWidth="1"/>
    <col min="8" max="8" width="13.421875" style="30" customWidth="1"/>
    <col min="9" max="9" width="19.421875" style="30" customWidth="1"/>
    <col min="10" max="11" width="7.7109375" style="30" customWidth="1"/>
    <col min="12" max="12" width="10.7109375" style="30" customWidth="1"/>
    <col min="13" max="13" width="7.7109375" style="30" customWidth="1"/>
    <col min="14" max="14" width="10.8515625" style="30" customWidth="1"/>
    <col min="15" max="16384" width="9.140625" style="30" customWidth="1"/>
  </cols>
  <sheetData>
    <row r="2" spans="1:12" ht="27" customHeight="1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29"/>
      <c r="K2" s="29"/>
      <c r="L2" s="29"/>
    </row>
    <row r="3" spans="1:12" ht="15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29.25" customHeight="1">
      <c r="A4" s="102" t="s">
        <v>37</v>
      </c>
      <c r="B4" s="103"/>
      <c r="C4" s="103"/>
      <c r="D4" s="103"/>
      <c r="E4" s="103"/>
      <c r="F4" s="103"/>
      <c r="G4" s="103"/>
      <c r="H4" s="103"/>
      <c r="I4" s="103"/>
      <c r="J4" s="31"/>
      <c r="K4" s="31"/>
      <c r="L4" s="31"/>
    </row>
    <row r="5" spans="1:9" ht="23.25" customHeight="1">
      <c r="A5" s="103"/>
      <c r="B5" s="103"/>
      <c r="C5" s="103"/>
      <c r="D5" s="103"/>
      <c r="E5" s="103"/>
      <c r="F5" s="103"/>
      <c r="G5" s="103"/>
      <c r="H5" s="103"/>
      <c r="I5" s="103"/>
    </row>
    <row r="7" spans="2:5" ht="13.5">
      <c r="B7" s="63"/>
      <c r="E7" s="63"/>
    </row>
    <row r="8" spans="8:9" ht="15.75" thickBot="1">
      <c r="H8" s="100" t="s">
        <v>26</v>
      </c>
      <c r="I8" s="100"/>
    </row>
    <row r="9" spans="1:9" ht="29.25" thickBot="1" thickTop="1">
      <c r="A9" s="32"/>
      <c r="B9" s="113" t="s">
        <v>14</v>
      </c>
      <c r="C9" s="114"/>
      <c r="D9" s="114"/>
      <c r="E9" s="114"/>
      <c r="F9" s="114"/>
      <c r="G9" s="115"/>
      <c r="H9" s="106" t="s">
        <v>15</v>
      </c>
      <c r="I9" s="107"/>
    </row>
    <row r="10" spans="1:9" ht="18" customHeight="1">
      <c r="A10" s="33" t="s">
        <v>16</v>
      </c>
      <c r="B10" s="108" t="s">
        <v>17</v>
      </c>
      <c r="C10" s="109"/>
      <c r="D10" s="110"/>
      <c r="E10" s="108" t="s">
        <v>18</v>
      </c>
      <c r="F10" s="109"/>
      <c r="G10" s="110"/>
      <c r="H10" s="111" t="s">
        <v>19</v>
      </c>
      <c r="I10" s="112"/>
    </row>
    <row r="11" spans="1:9" ht="18.75" customHeight="1">
      <c r="A11" s="33"/>
      <c r="B11" s="97"/>
      <c r="C11" s="98"/>
      <c r="D11" s="99"/>
      <c r="E11" s="97" t="s">
        <v>20</v>
      </c>
      <c r="F11" s="98"/>
      <c r="G11" s="99"/>
      <c r="H11" s="104"/>
      <c r="I11" s="105"/>
    </row>
    <row r="12" spans="1:9" ht="23.25" customHeight="1" thickBot="1">
      <c r="A12" s="33"/>
      <c r="B12" s="34" t="s">
        <v>21</v>
      </c>
      <c r="C12" s="35" t="s">
        <v>22</v>
      </c>
      <c r="D12" s="36" t="s">
        <v>23</v>
      </c>
      <c r="E12" s="37" t="s">
        <v>21</v>
      </c>
      <c r="F12" s="35" t="s">
        <v>22</v>
      </c>
      <c r="G12" s="36" t="s">
        <v>23</v>
      </c>
      <c r="H12" s="38" t="s">
        <v>24</v>
      </c>
      <c r="I12" s="39" t="s">
        <v>22</v>
      </c>
    </row>
    <row r="13" spans="1:9" s="40" customFormat="1" ht="24.75" customHeight="1">
      <c r="A13" s="75" t="s">
        <v>32</v>
      </c>
      <c r="B13" s="59">
        <v>7</v>
      </c>
      <c r="C13" s="76">
        <v>1231</v>
      </c>
      <c r="D13" s="43">
        <f aca="true" t="shared" si="0" ref="D13:D21">C13/I13</f>
        <v>1</v>
      </c>
      <c r="E13" s="44">
        <v>0</v>
      </c>
      <c r="F13" s="42">
        <v>0</v>
      </c>
      <c r="G13" s="45">
        <f aca="true" t="shared" si="1" ref="G13:G21">F13/I13</f>
        <v>0</v>
      </c>
      <c r="H13" s="46">
        <f aca="true" t="shared" si="2" ref="H13:H21">B13+E13</f>
        <v>7</v>
      </c>
      <c r="I13" s="47">
        <f aca="true" t="shared" si="3" ref="I13:I20">C13+F13</f>
        <v>1231</v>
      </c>
    </row>
    <row r="14" spans="1:9" s="40" customFormat="1" ht="24.75" customHeight="1">
      <c r="A14" s="57" t="s">
        <v>29</v>
      </c>
      <c r="B14" s="59">
        <v>14</v>
      </c>
      <c r="C14" s="60">
        <v>4265.4</v>
      </c>
      <c r="D14" s="43">
        <f t="shared" si="0"/>
        <v>0.743126938220844</v>
      </c>
      <c r="E14" s="44">
        <v>2</v>
      </c>
      <c r="F14" s="42">
        <v>1474.4</v>
      </c>
      <c r="G14" s="45">
        <f t="shared" si="1"/>
        <v>0.25687306177915614</v>
      </c>
      <c r="H14" s="46">
        <f t="shared" si="2"/>
        <v>16</v>
      </c>
      <c r="I14" s="47">
        <f t="shared" si="3"/>
        <v>5739.799999999999</v>
      </c>
    </row>
    <row r="15" spans="1:9" s="40" customFormat="1" ht="24.75" customHeight="1">
      <c r="A15" s="41" t="s">
        <v>25</v>
      </c>
      <c r="B15" s="59">
        <v>2</v>
      </c>
      <c r="C15" s="60">
        <v>430</v>
      </c>
      <c r="D15" s="43">
        <f t="shared" si="0"/>
        <v>0.8793456032719836</v>
      </c>
      <c r="E15" s="44">
        <v>1</v>
      </c>
      <c r="F15" s="42">
        <v>59</v>
      </c>
      <c r="G15" s="45">
        <f t="shared" si="1"/>
        <v>0.12065439672801637</v>
      </c>
      <c r="H15" s="46">
        <f t="shared" si="2"/>
        <v>3</v>
      </c>
      <c r="I15" s="47">
        <f t="shared" si="3"/>
        <v>489</v>
      </c>
    </row>
    <row r="16" spans="1:9" s="40" customFormat="1" ht="24.75" customHeight="1">
      <c r="A16" s="41" t="s">
        <v>33</v>
      </c>
      <c r="B16" s="59">
        <v>30</v>
      </c>
      <c r="C16" s="60">
        <v>9436</v>
      </c>
      <c r="D16" s="43">
        <f>C16/I16</f>
        <v>0.9773174520973589</v>
      </c>
      <c r="E16" s="44">
        <v>3</v>
      </c>
      <c r="F16" s="42">
        <v>219</v>
      </c>
      <c r="G16" s="45">
        <f>F16/I16</f>
        <v>0.02268254790264112</v>
      </c>
      <c r="H16" s="46">
        <f t="shared" si="2"/>
        <v>33</v>
      </c>
      <c r="I16" s="47">
        <f t="shared" si="3"/>
        <v>9655</v>
      </c>
    </row>
    <row r="17" spans="1:9" s="40" customFormat="1" ht="24.75" customHeight="1">
      <c r="A17" s="41" t="s">
        <v>30</v>
      </c>
      <c r="B17" s="59">
        <v>0</v>
      </c>
      <c r="C17" s="60">
        <v>0</v>
      </c>
      <c r="D17" s="43">
        <f t="shared" si="0"/>
        <v>0</v>
      </c>
      <c r="E17" s="44">
        <v>0</v>
      </c>
      <c r="F17" s="42">
        <v>0</v>
      </c>
      <c r="G17" s="45">
        <f t="shared" si="1"/>
        <v>0</v>
      </c>
      <c r="H17" s="46">
        <v>9</v>
      </c>
      <c r="I17" s="47">
        <v>2029.862</v>
      </c>
    </row>
    <row r="18" spans="1:9" s="40" customFormat="1" ht="24.75" customHeight="1">
      <c r="A18" s="41" t="s">
        <v>11</v>
      </c>
      <c r="B18" s="59">
        <v>37</v>
      </c>
      <c r="C18" s="60">
        <v>23515</v>
      </c>
      <c r="D18" s="43">
        <f t="shared" si="0"/>
        <v>0.9554282463838778</v>
      </c>
      <c r="E18" s="44">
        <v>5</v>
      </c>
      <c r="F18" s="42">
        <v>1097</v>
      </c>
      <c r="G18" s="45">
        <f t="shared" si="1"/>
        <v>0.044571753616122214</v>
      </c>
      <c r="H18" s="46">
        <f t="shared" si="2"/>
        <v>42</v>
      </c>
      <c r="I18" s="47">
        <f t="shared" si="3"/>
        <v>24612</v>
      </c>
    </row>
    <row r="19" spans="1:9" s="40" customFormat="1" ht="24.75" customHeight="1">
      <c r="A19" s="57" t="s">
        <v>28</v>
      </c>
      <c r="B19" s="59">
        <v>0</v>
      </c>
      <c r="C19" s="60">
        <v>0</v>
      </c>
      <c r="D19" s="43" t="e">
        <f t="shared" si="0"/>
        <v>#DIV/0!</v>
      </c>
      <c r="E19" s="44">
        <v>0</v>
      </c>
      <c r="F19" s="42">
        <v>0</v>
      </c>
      <c r="G19" s="45" t="e">
        <f t="shared" si="1"/>
        <v>#DIV/0!</v>
      </c>
      <c r="H19" s="46">
        <f t="shared" si="2"/>
        <v>0</v>
      </c>
      <c r="I19" s="47">
        <f t="shared" si="3"/>
        <v>0</v>
      </c>
    </row>
    <row r="20" spans="1:9" s="40" customFormat="1" ht="24.75" customHeight="1" thickBot="1">
      <c r="A20" s="48" t="s">
        <v>27</v>
      </c>
      <c r="B20" s="59">
        <v>12</v>
      </c>
      <c r="C20" s="60">
        <v>3316</v>
      </c>
      <c r="D20" s="43">
        <f>C20/I20</f>
        <v>0.9628339140534262</v>
      </c>
      <c r="E20" s="44">
        <v>1</v>
      </c>
      <c r="F20" s="42">
        <v>128</v>
      </c>
      <c r="G20" s="45">
        <f>F20/I20</f>
        <v>0.03716608594657375</v>
      </c>
      <c r="H20" s="46">
        <f t="shared" si="2"/>
        <v>13</v>
      </c>
      <c r="I20" s="47">
        <f t="shared" si="3"/>
        <v>3444</v>
      </c>
    </row>
    <row r="21" spans="1:9" ht="23.25" customHeight="1" thickBot="1">
      <c r="A21" s="49" t="s">
        <v>15</v>
      </c>
      <c r="B21" s="50">
        <f>SUM(B13:B20)</f>
        <v>102</v>
      </c>
      <c r="C21" s="51">
        <f>SUM(C13:C20)</f>
        <v>42193.4</v>
      </c>
      <c r="D21" s="52">
        <f t="shared" si="0"/>
        <v>0.8939154285590317</v>
      </c>
      <c r="E21" s="53">
        <f>SUM(E13:E20)</f>
        <v>12</v>
      </c>
      <c r="F21" s="51">
        <f>SUM(F13:F20)</f>
        <v>2977.4</v>
      </c>
      <c r="G21" s="54">
        <f t="shared" si="1"/>
        <v>0.06307962375612444</v>
      </c>
      <c r="H21" s="55">
        <f t="shared" si="2"/>
        <v>114</v>
      </c>
      <c r="I21" s="56">
        <f>SUM(I13:I20)</f>
        <v>47200.662</v>
      </c>
    </row>
    <row r="22" ht="14.25" thickTop="1"/>
    <row r="23" ht="13.5">
      <c r="I23" s="68"/>
    </row>
  </sheetData>
  <sheetProtection/>
  <mergeCells count="12">
    <mergeCell ref="H10:I10"/>
    <mergeCell ref="B9:G9"/>
    <mergeCell ref="B11:D11"/>
    <mergeCell ref="E11:G11"/>
    <mergeCell ref="H8:I8"/>
    <mergeCell ref="A2:I2"/>
    <mergeCell ref="A4:I4"/>
    <mergeCell ref="A5:I5"/>
    <mergeCell ref="H11:I11"/>
    <mergeCell ref="H9:I9"/>
    <mergeCell ref="B10:D10"/>
    <mergeCell ref="E10:G10"/>
  </mergeCells>
  <printOptions horizontalCentered="1" verticalCentered="1"/>
  <pageMargins left="0.17" right="0.23" top="0.22" bottom="0.5118110236220472" header="0.15748031496062992" footer="0.5118110236220472"/>
  <pageSetup fitToHeight="1" fitToWidth="1" horizontalDpi="600" verticalDpi="600" orientation="landscape" paperSize="9" scale="93" r:id="rId1"/>
  <headerFooter alignWithMargins="0">
    <oddFooter>&amp;L&amp;D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3"/>
  <sheetViews>
    <sheetView zoomScale="65" zoomScaleNormal="65" zoomScalePageLayoutView="0" workbookViewId="0" topLeftCell="A1">
      <selection activeCell="G20" sqref="G20"/>
    </sheetView>
  </sheetViews>
  <sheetFormatPr defaultColWidth="9.140625" defaultRowHeight="12.75"/>
  <cols>
    <col min="1" max="1" width="41.421875" style="30" customWidth="1"/>
    <col min="2" max="2" width="13.8515625" style="30" customWidth="1"/>
    <col min="3" max="3" width="15.7109375" style="30" customWidth="1"/>
    <col min="4" max="4" width="10.00390625" style="30" customWidth="1"/>
    <col min="5" max="5" width="13.8515625" style="30" customWidth="1"/>
    <col min="6" max="6" width="15.7109375" style="30" customWidth="1"/>
    <col min="7" max="8" width="9.8515625" style="30" customWidth="1"/>
    <col min="9" max="9" width="12.00390625" style="30" customWidth="1"/>
    <col min="10" max="10" width="13.421875" style="30" customWidth="1"/>
    <col min="11" max="11" width="19.421875" style="30" customWidth="1"/>
    <col min="12" max="13" width="7.7109375" style="30" customWidth="1"/>
    <col min="14" max="14" width="10.7109375" style="30" customWidth="1"/>
    <col min="15" max="15" width="7.7109375" style="30" customWidth="1"/>
    <col min="16" max="16" width="10.8515625" style="30" customWidth="1"/>
    <col min="17" max="16384" width="9.140625" style="30" customWidth="1"/>
  </cols>
  <sheetData>
    <row r="2" spans="1:14" ht="27" customHeight="1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29"/>
      <c r="M2" s="29"/>
      <c r="N2" s="29"/>
    </row>
    <row r="3" spans="1:14" ht="15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29.25" customHeight="1">
      <c r="A4" s="102" t="s">
        <v>38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31"/>
      <c r="M4" s="31"/>
      <c r="N4" s="31"/>
    </row>
    <row r="5" spans="1:11" ht="23.25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7" spans="2:5" ht="13.5">
      <c r="B7" s="63"/>
      <c r="E7" s="63"/>
    </row>
    <row r="8" spans="10:11" ht="15.75" thickBot="1">
      <c r="J8" s="100" t="s">
        <v>26</v>
      </c>
      <c r="K8" s="100"/>
    </row>
    <row r="9" spans="1:11" ht="29.25" thickBot="1" thickTop="1">
      <c r="A9" s="32"/>
      <c r="B9" s="113" t="s">
        <v>14</v>
      </c>
      <c r="C9" s="114"/>
      <c r="D9" s="114"/>
      <c r="E9" s="114"/>
      <c r="F9" s="114"/>
      <c r="G9" s="115"/>
      <c r="H9" s="70"/>
      <c r="I9" s="70"/>
      <c r="J9" s="106" t="s">
        <v>15</v>
      </c>
      <c r="K9" s="107"/>
    </row>
    <row r="10" spans="1:11" ht="18" customHeight="1">
      <c r="A10" s="33" t="s">
        <v>16</v>
      </c>
      <c r="B10" s="108" t="s">
        <v>17</v>
      </c>
      <c r="C10" s="109"/>
      <c r="D10" s="110"/>
      <c r="E10" s="108" t="s">
        <v>18</v>
      </c>
      <c r="F10" s="109"/>
      <c r="G10" s="110"/>
      <c r="H10" s="111" t="s">
        <v>31</v>
      </c>
      <c r="I10" s="116"/>
      <c r="J10" s="111" t="s">
        <v>19</v>
      </c>
      <c r="K10" s="112"/>
    </row>
    <row r="11" spans="1:11" ht="18.75" customHeight="1">
      <c r="A11" s="33"/>
      <c r="B11" s="97"/>
      <c r="C11" s="98"/>
      <c r="D11" s="99"/>
      <c r="E11" s="97" t="s">
        <v>20</v>
      </c>
      <c r="F11" s="98"/>
      <c r="G11" s="99"/>
      <c r="H11" s="71"/>
      <c r="I11" s="71"/>
      <c r="J11" s="104"/>
      <c r="K11" s="105"/>
    </row>
    <row r="12" spans="1:11" ht="23.25" customHeight="1" thickBot="1">
      <c r="A12" s="33"/>
      <c r="B12" s="34" t="s">
        <v>21</v>
      </c>
      <c r="C12" s="35" t="s">
        <v>22</v>
      </c>
      <c r="D12" s="36" t="s">
        <v>23</v>
      </c>
      <c r="E12" s="37" t="s">
        <v>21</v>
      </c>
      <c r="F12" s="35" t="s">
        <v>22</v>
      </c>
      <c r="G12" s="36" t="s">
        <v>23</v>
      </c>
      <c r="H12" s="72" t="s">
        <v>24</v>
      </c>
      <c r="I12" s="36" t="s">
        <v>22</v>
      </c>
      <c r="J12" s="38" t="s">
        <v>24</v>
      </c>
      <c r="K12" s="39" t="s">
        <v>22</v>
      </c>
    </row>
    <row r="13" spans="1:11" s="40" customFormat="1" ht="24.75" customHeight="1">
      <c r="A13" s="75" t="s">
        <v>32</v>
      </c>
      <c r="B13" s="84">
        <v>43</v>
      </c>
      <c r="C13" s="60">
        <v>7568</v>
      </c>
      <c r="D13" s="43">
        <f aca="true" t="shared" si="0" ref="D13:D21">C13/K13</f>
        <v>0.9276783525373866</v>
      </c>
      <c r="E13" s="44">
        <v>5</v>
      </c>
      <c r="F13" s="42">
        <v>590</v>
      </c>
      <c r="G13" s="45">
        <f aca="true" t="shared" si="1" ref="G13:G21">F13/K13</f>
        <v>0.07232164746261338</v>
      </c>
      <c r="H13" s="44">
        <v>0</v>
      </c>
      <c r="I13" s="73">
        <v>0</v>
      </c>
      <c r="J13" s="46">
        <f>B13+E13+H13</f>
        <v>48</v>
      </c>
      <c r="K13" s="47">
        <f>C13+F13+I13</f>
        <v>8158</v>
      </c>
    </row>
    <row r="14" spans="1:11" s="40" customFormat="1" ht="24.75" customHeight="1">
      <c r="A14" s="57" t="s">
        <v>29</v>
      </c>
      <c r="B14" s="59">
        <v>125</v>
      </c>
      <c r="C14" s="60">
        <v>51538.15</v>
      </c>
      <c r="D14" s="43">
        <f t="shared" si="0"/>
        <v>0.9453904599084292</v>
      </c>
      <c r="E14" s="44">
        <v>18</v>
      </c>
      <c r="F14" s="42">
        <v>2977.15</v>
      </c>
      <c r="G14" s="45">
        <f t="shared" si="1"/>
        <v>0.054611374442357356</v>
      </c>
      <c r="H14" s="44">
        <v>0</v>
      </c>
      <c r="I14" s="73">
        <v>-0.1</v>
      </c>
      <c r="J14" s="46">
        <f aca="true" t="shared" si="2" ref="J14:J20">B14+E14+H14</f>
        <v>143</v>
      </c>
      <c r="K14" s="47">
        <f aca="true" t="shared" si="3" ref="K14:K20">C14+F14+I14</f>
        <v>54515.200000000004</v>
      </c>
    </row>
    <row r="15" spans="1:11" s="40" customFormat="1" ht="24.75" customHeight="1">
      <c r="A15" s="41" t="s">
        <v>25</v>
      </c>
      <c r="B15" s="59">
        <v>36</v>
      </c>
      <c r="C15" s="60">
        <v>13928.5</v>
      </c>
      <c r="D15" s="43">
        <f t="shared" si="0"/>
        <v>0.9770614850408614</v>
      </c>
      <c r="E15" s="44">
        <v>4</v>
      </c>
      <c r="F15" s="42">
        <v>327</v>
      </c>
      <c r="G15" s="45">
        <f t="shared" si="1"/>
        <v>0.022938514959138578</v>
      </c>
      <c r="H15" s="44">
        <v>0</v>
      </c>
      <c r="I15" s="73">
        <v>0</v>
      </c>
      <c r="J15" s="46">
        <f t="shared" si="2"/>
        <v>40</v>
      </c>
      <c r="K15" s="47">
        <f t="shared" si="3"/>
        <v>14255.5</v>
      </c>
    </row>
    <row r="16" spans="1:11" s="40" customFormat="1" ht="24.75" customHeight="1">
      <c r="A16" s="41" t="s">
        <v>33</v>
      </c>
      <c r="B16" s="59">
        <v>190</v>
      </c>
      <c r="C16" s="60">
        <v>53863.3</v>
      </c>
      <c r="D16" s="43">
        <f>C16/K16</f>
        <v>0.9641241077118042</v>
      </c>
      <c r="E16" s="44">
        <v>13</v>
      </c>
      <c r="F16" s="42">
        <v>2004.3</v>
      </c>
      <c r="G16" s="45">
        <f>F16/K16</f>
        <v>0.03587589228819566</v>
      </c>
      <c r="H16" s="44">
        <v>0</v>
      </c>
      <c r="I16" s="73">
        <v>0</v>
      </c>
      <c r="J16" s="46">
        <f t="shared" si="2"/>
        <v>203</v>
      </c>
      <c r="K16" s="47">
        <f t="shared" si="3"/>
        <v>55867.600000000006</v>
      </c>
    </row>
    <row r="17" spans="1:11" s="40" customFormat="1" ht="24.75" customHeight="1">
      <c r="A17" s="41" t="s">
        <v>30</v>
      </c>
      <c r="B17" s="59">
        <v>0</v>
      </c>
      <c r="C17" s="60">
        <v>0</v>
      </c>
      <c r="D17" s="43">
        <v>0</v>
      </c>
      <c r="E17" s="44">
        <v>0</v>
      </c>
      <c r="F17" s="42">
        <v>0</v>
      </c>
      <c r="G17" s="45">
        <v>0</v>
      </c>
      <c r="H17" s="44">
        <v>0</v>
      </c>
      <c r="I17" s="73">
        <v>0</v>
      </c>
      <c r="J17" s="85">
        <v>92</v>
      </c>
      <c r="K17" s="86">
        <v>35349.606999999996</v>
      </c>
    </row>
    <row r="18" spans="1:11" s="40" customFormat="1" ht="24.75" customHeight="1">
      <c r="A18" s="41" t="s">
        <v>11</v>
      </c>
      <c r="B18" s="59">
        <v>313</v>
      </c>
      <c r="C18" s="60">
        <v>175545.1</v>
      </c>
      <c r="D18" s="43">
        <f t="shared" si="0"/>
        <v>0.9578731403346511</v>
      </c>
      <c r="E18" s="44">
        <v>44</v>
      </c>
      <c r="F18" s="42">
        <v>7720.400000000001</v>
      </c>
      <c r="G18" s="45">
        <f t="shared" si="1"/>
        <v>0.04212685966534891</v>
      </c>
      <c r="H18" s="44">
        <v>0</v>
      </c>
      <c r="I18" s="73">
        <v>0</v>
      </c>
      <c r="J18" s="46">
        <f t="shared" si="2"/>
        <v>357</v>
      </c>
      <c r="K18" s="47">
        <f t="shared" si="3"/>
        <v>183265.5</v>
      </c>
    </row>
    <row r="19" spans="1:11" s="40" customFormat="1" ht="24.75" customHeight="1">
      <c r="A19" s="57" t="s">
        <v>28</v>
      </c>
      <c r="B19" s="59">
        <v>0</v>
      </c>
      <c r="C19" s="60">
        <v>0</v>
      </c>
      <c r="D19" s="43">
        <v>0</v>
      </c>
      <c r="E19" s="44">
        <v>0</v>
      </c>
      <c r="F19" s="42">
        <v>0</v>
      </c>
      <c r="G19" s="45">
        <v>0</v>
      </c>
      <c r="H19" s="44">
        <v>0</v>
      </c>
      <c r="I19" s="73">
        <v>0</v>
      </c>
      <c r="J19" s="46">
        <v>0</v>
      </c>
      <c r="K19" s="47">
        <f t="shared" si="3"/>
        <v>0</v>
      </c>
    </row>
    <row r="20" spans="1:11" s="40" customFormat="1" ht="24.75" customHeight="1" thickBot="1">
      <c r="A20" s="48" t="s">
        <v>27</v>
      </c>
      <c r="B20" s="59">
        <v>86</v>
      </c>
      <c r="C20" s="60">
        <v>18370</v>
      </c>
      <c r="D20" s="43">
        <f>C20/K20</f>
        <v>0.8503054989816701</v>
      </c>
      <c r="E20" s="44">
        <v>14</v>
      </c>
      <c r="F20" s="42">
        <v>3234</v>
      </c>
      <c r="G20" s="45">
        <f>F20/K20</f>
        <v>0.14969450101832993</v>
      </c>
      <c r="H20" s="44">
        <v>0</v>
      </c>
      <c r="I20" s="73">
        <v>0</v>
      </c>
      <c r="J20" s="46">
        <f t="shared" si="2"/>
        <v>100</v>
      </c>
      <c r="K20" s="47">
        <f t="shared" si="3"/>
        <v>21604</v>
      </c>
    </row>
    <row r="21" spans="1:11" ht="23.25" customHeight="1" thickBot="1">
      <c r="A21" s="49" t="s">
        <v>15</v>
      </c>
      <c r="B21" s="50">
        <f>SUM(B13:B20)</f>
        <v>793</v>
      </c>
      <c r="C21" s="51">
        <f>SUM(C13:C20)</f>
        <v>320813.05</v>
      </c>
      <c r="D21" s="52">
        <f t="shared" si="0"/>
        <v>0.8600530808637618</v>
      </c>
      <c r="E21" s="53">
        <f>SUM(E13:E20)</f>
        <v>98</v>
      </c>
      <c r="F21" s="51">
        <f>SUM(F13:F20)</f>
        <v>16852.85</v>
      </c>
      <c r="G21" s="54">
        <f t="shared" si="1"/>
        <v>0.04518003729534957</v>
      </c>
      <c r="H21" s="53">
        <f>SUM(H13:H20)</f>
        <v>0</v>
      </c>
      <c r="I21" s="74">
        <f>SUM(I13:I20)</f>
        <v>-0.1</v>
      </c>
      <c r="J21" s="55">
        <f>SUM(J13:J20)</f>
        <v>983</v>
      </c>
      <c r="K21" s="56">
        <f>SUM(K13:K20)</f>
        <v>373015.407</v>
      </c>
    </row>
    <row r="22" ht="14.25" thickTop="1"/>
    <row r="23" ht="13.5">
      <c r="K23" s="68"/>
    </row>
  </sheetData>
  <sheetProtection/>
  <mergeCells count="13">
    <mergeCell ref="B10:D10"/>
    <mergeCell ref="E10:G10"/>
    <mergeCell ref="J10:K10"/>
    <mergeCell ref="B11:D11"/>
    <mergeCell ref="E11:G11"/>
    <mergeCell ref="J11:K11"/>
    <mergeCell ref="H10:I10"/>
    <mergeCell ref="A2:K2"/>
    <mergeCell ref="A4:K4"/>
    <mergeCell ref="A5:K5"/>
    <mergeCell ref="J8:K8"/>
    <mergeCell ref="B9:G9"/>
    <mergeCell ref="J9:K9"/>
  </mergeCells>
  <printOptions horizontalCentered="1" verticalCentered="1"/>
  <pageMargins left="0.17" right="0.23" top="0.22" bottom="0.5118110236220472" header="0.15748031496062992" footer="0.5118110236220472"/>
  <pageSetup fitToHeight="1" fitToWidth="1" horizontalDpi="600" verticalDpi="600" orientation="landscape" paperSize="9" scale="81" r:id="rId1"/>
  <headerFooter alignWithMargins="0">
    <oddFooter>&amp;L&amp;D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Apelease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Isolinda</dc:creator>
  <cp:keywords/>
  <dc:description/>
  <cp:lastModifiedBy>Vania Monteiro</cp:lastModifiedBy>
  <cp:lastPrinted>2023-11-24T10:18:21Z</cp:lastPrinted>
  <dcterms:created xsi:type="dcterms:W3CDTF">2006-02-13T14:45:48Z</dcterms:created>
  <dcterms:modified xsi:type="dcterms:W3CDTF">2024-02-16T11:39:16Z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